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D:\KURIKULUM\2025-2026\ABSEN 2025 2026\"/>
    </mc:Choice>
  </mc:AlternateContent>
  <xr:revisionPtr revIDLastSave="0" documentId="13_ncr:1_{D9BC2C01-37D9-475D-8088-C1A064835751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Data Siswa" sheetId="1" state="hidden" r:id="rId1"/>
    <sheet name="Pembelajaran" sheetId="5" state="hidden" r:id="rId2"/>
    <sheet name="Guru" sheetId="9" state="hidden" r:id="rId3"/>
    <sheet name="Sheet1" sheetId="8" state="veryHidden" r:id="rId4"/>
    <sheet name="Wali Kelas" sheetId="2" state="hidden" r:id="rId5"/>
    <sheet name="ID Mapel" sheetId="7" r:id="rId6"/>
    <sheet name="Absen" sheetId="3" r:id="rId7"/>
    <sheet name="Nilai" sheetId="4" r:id="rId8"/>
    <sheet name="Cover" sheetId="6" r:id="rId9"/>
  </sheets>
  <definedNames>
    <definedName name="_xlnm._FilterDatabase" localSheetId="0" hidden="1">'Data Siswa'!$A$4:$H$1454</definedName>
    <definedName name="Guru">TabelGuru[Nama]</definedName>
    <definedName name="Kelas">OFFSET(Wali_Kelas[[#Headers],[NO]],1,1,MAX(Wali_Kelas[NO]),1)</definedName>
    <definedName name="KelasPilih">OFFSET('ID Mapel'!$G$3,1,1,50,1)</definedName>
    <definedName name="List_Smt">'ID Mapel'!$E$6:$E$7</definedName>
    <definedName name="MataPelajaran">OFFSET('ID Mapel'!$D$9,0,0,'ID Mapel'!$E$9,1)</definedName>
    <definedName name="NoKelasPilih">OFFSET('ID Mapel'!$G1048576,1,0,50,1)</definedName>
    <definedName name="NoMapel">OFFSET('ID Mapel'!$C$9,0,0,'ID Mapel'!$E$9,1)</definedName>
    <definedName name="_xlnm.Print_Area" localSheetId="6">Absen!$A$1:$AR$57</definedName>
    <definedName name="_xlnm.Print_Area" localSheetId="8">Cover!$A$1:$Q$31</definedName>
    <definedName name="_xlnm.Print_Area" localSheetId="5">'ID Mapel'!$B$1:$K$12</definedName>
    <definedName name="_xlnm.Print_Area" localSheetId="7">Nilai!$A$1:$AL$57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5" l="1"/>
  <c r="E74" i="9"/>
  <c r="A1" i="5"/>
  <c r="B4" i="2"/>
  <c r="B8" i="7" l="1"/>
  <c r="A27" i="5"/>
  <c r="B27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 s="1"/>
  <c r="C24" i="5" s="1"/>
  <c r="C25" i="5"/>
  <c r="C26" i="5"/>
  <c r="C27" i="5" s="1"/>
  <c r="D27" i="5" s="1"/>
  <c r="C28" i="5"/>
  <c r="C29" i="5" s="1"/>
  <c r="C30" i="5"/>
  <c r="C31" i="5" s="1"/>
  <c r="C32" i="5"/>
  <c r="C33" i="5"/>
  <c r="C34" i="5" s="1"/>
  <c r="C35" i="5"/>
  <c r="C36" i="5" s="1"/>
  <c r="C37" i="5"/>
  <c r="C38" i="5"/>
  <c r="C39" i="5"/>
  <c r="C40" i="5" s="1"/>
  <c r="C41" i="5" s="1"/>
  <c r="C42" i="5"/>
  <c r="C43" i="5" s="1"/>
  <c r="C44" i="5"/>
  <c r="C45" i="5" s="1"/>
  <c r="C46" i="5" s="1"/>
  <c r="C47" i="5"/>
  <c r="C48" i="5"/>
  <c r="C49" i="5" s="1"/>
  <c r="C50" i="5"/>
  <c r="C51" i="5"/>
  <c r="C52" i="5"/>
  <c r="C53" i="5"/>
  <c r="C54" i="5"/>
  <c r="C55" i="5"/>
  <c r="C56" i="5"/>
  <c r="C57" i="5"/>
  <c r="C58" i="5"/>
  <c r="C59" i="5"/>
  <c r="C60" i="5"/>
  <c r="C61" i="5"/>
  <c r="C62" i="5" s="1"/>
  <c r="C63" i="5"/>
  <c r="C64" i="5"/>
  <c r="C65" i="5"/>
  <c r="C66" i="5" s="1"/>
  <c r="C67" i="5"/>
  <c r="C68" i="5" s="1"/>
  <c r="C69" i="5" s="1"/>
  <c r="C70" i="5" s="1"/>
  <c r="C71" i="5" s="1"/>
  <c r="C72" i="5"/>
  <c r="C73" i="5" s="1"/>
  <c r="C74" i="5" s="1"/>
  <c r="C91" i="5"/>
  <c r="C92" i="5"/>
  <c r="C93" i="5"/>
  <c r="C94" i="5"/>
  <c r="C95" i="5"/>
  <c r="C96" i="5"/>
  <c r="C97" i="5" s="1"/>
  <c r="C98" i="5" s="1"/>
  <c r="C99" i="5" s="1"/>
  <c r="C100" i="5"/>
  <c r="C101" i="5"/>
  <c r="C102" i="5"/>
  <c r="C103" i="5" s="1"/>
  <c r="C104" i="5" s="1"/>
  <c r="C105" i="5" s="1"/>
  <c r="C106" i="5" s="1"/>
  <c r="D106" i="5" s="1"/>
  <c r="A105" i="5"/>
  <c r="A103" i="5"/>
  <c r="A98" i="5"/>
  <c r="A99" i="5"/>
  <c r="A89" i="5"/>
  <c r="A90" i="5"/>
  <c r="A87" i="5"/>
  <c r="A85" i="5"/>
  <c r="A79" i="5"/>
  <c r="A77" i="5"/>
  <c r="A75" i="5"/>
  <c r="A71" i="5"/>
  <c r="A68" i="5"/>
  <c r="A69" i="5"/>
  <c r="A66" i="5"/>
  <c r="A62" i="5"/>
  <c r="A49" i="5"/>
  <c r="A45" i="5"/>
  <c r="A46" i="5"/>
  <c r="A43" i="5"/>
  <c r="A40" i="5"/>
  <c r="A41" i="5"/>
  <c r="A36" i="5"/>
  <c r="A34" i="5"/>
  <c r="A31" i="5"/>
  <c r="A29" i="5"/>
  <c r="A23" i="5"/>
  <c r="A24" i="5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D24" i="5" l="1"/>
  <c r="D92" i="5"/>
  <c r="D73" i="5"/>
  <c r="D67" i="5"/>
  <c r="D74" i="5"/>
  <c r="D68" i="5"/>
  <c r="D91" i="5"/>
  <c r="D59" i="5"/>
  <c r="D51" i="5"/>
  <c r="D18" i="5"/>
  <c r="D10" i="5"/>
  <c r="D58" i="5"/>
  <c r="D50" i="5"/>
  <c r="D57" i="5"/>
  <c r="C75" i="5"/>
  <c r="D100" i="5"/>
  <c r="D60" i="5"/>
  <c r="D52" i="5"/>
  <c r="D44" i="5"/>
  <c r="D36" i="5"/>
  <c r="D19" i="5"/>
  <c r="D11" i="5"/>
  <c r="D34" i="5"/>
  <c r="D97" i="5"/>
  <c r="D33" i="5"/>
  <c r="D105" i="5"/>
  <c r="D35" i="5"/>
  <c r="D96" i="5"/>
  <c r="D40" i="5"/>
  <c r="D32" i="5"/>
  <c r="D43" i="5"/>
  <c r="D98" i="5"/>
  <c r="D42" i="5"/>
  <c r="D49" i="5"/>
  <c r="D17" i="5"/>
  <c r="D9" i="5"/>
  <c r="D103" i="5"/>
  <c r="D95" i="5"/>
  <c r="D71" i="5"/>
  <c r="D63" i="5"/>
  <c r="D55" i="5"/>
  <c r="D47" i="5"/>
  <c r="D39" i="5"/>
  <c r="D31" i="5"/>
  <c r="D22" i="5"/>
  <c r="D14" i="5"/>
  <c r="D6" i="5"/>
  <c r="D41" i="5"/>
  <c r="D66" i="5"/>
  <c r="D16" i="5"/>
  <c r="D8" i="5"/>
  <c r="D102" i="5"/>
  <c r="D94" i="5"/>
  <c r="D70" i="5"/>
  <c r="D62" i="5"/>
  <c r="D54" i="5"/>
  <c r="D46" i="5"/>
  <c r="D38" i="5"/>
  <c r="D30" i="5"/>
  <c r="D21" i="5"/>
  <c r="D13" i="5"/>
  <c r="D5" i="5"/>
  <c r="D99" i="5"/>
  <c r="D25" i="5"/>
  <c r="D101" i="5"/>
  <c r="D93" i="5"/>
  <c r="D69" i="5"/>
  <c r="D61" i="5"/>
  <c r="D53" i="5"/>
  <c r="D45" i="5"/>
  <c r="D37" i="5"/>
  <c r="D29" i="5"/>
  <c r="D20" i="5"/>
  <c r="D12" i="5"/>
  <c r="D4" i="5"/>
  <c r="D56" i="5"/>
  <c r="D64" i="5"/>
  <c r="D15" i="5"/>
  <c r="D7" i="5"/>
  <c r="D104" i="5"/>
  <c r="D28" i="5"/>
  <c r="D26" i="5"/>
  <c r="D65" i="5"/>
  <c r="D72" i="5"/>
  <c r="D48" i="5"/>
  <c r="D23" i="5"/>
  <c r="D75" i="5" l="1"/>
  <c r="C76" i="5"/>
  <c r="AE50" i="4"/>
  <c r="AF50" i="3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A95" i="1"/>
  <c r="A96" i="1"/>
  <c r="A97" i="1"/>
  <c r="A98" i="1"/>
  <c r="A99" i="1"/>
  <c r="A100" i="1"/>
  <c r="A101" i="1"/>
  <c r="A102" i="1"/>
  <c r="A103" i="1"/>
  <c r="A104" i="1"/>
  <c r="A105" i="1"/>
  <c r="A106" i="1"/>
  <c r="H95" i="1"/>
  <c r="H96" i="1"/>
  <c r="H97" i="1"/>
  <c r="H98" i="1"/>
  <c r="H99" i="1"/>
  <c r="H100" i="1"/>
  <c r="H101" i="1"/>
  <c r="H102" i="1"/>
  <c r="H103" i="1"/>
  <c r="H104" i="1"/>
  <c r="H105" i="1"/>
  <c r="H106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C77" i="5" l="1"/>
  <c r="D76" i="5"/>
  <c r="H5" i="1"/>
  <c r="A102" i="5"/>
  <c r="A104" i="5"/>
  <c r="C78" i="5" l="1"/>
  <c r="D77" i="5"/>
  <c r="A5" i="1"/>
  <c r="C8" i="7"/>
  <c r="C79" i="5" l="1"/>
  <c r="D78" i="5"/>
  <c r="D4" i="3"/>
  <c r="D3" i="3"/>
  <c r="C80" i="5" l="1"/>
  <c r="D79" i="5"/>
  <c r="D4" i="4"/>
  <c r="D3" i="4"/>
  <c r="C81" i="5" l="1"/>
  <c r="D80" i="5"/>
  <c r="G9" i="7"/>
  <c r="G4" i="7"/>
  <c r="G5" i="7"/>
  <c r="G6" i="7"/>
  <c r="G7" i="7"/>
  <c r="G8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C82" i="5" l="1"/>
  <c r="D81" i="5"/>
  <c r="AE56" i="4"/>
  <c r="AE57" i="4" s="1"/>
  <c r="AF56" i="3"/>
  <c r="AF57" i="3" s="1"/>
  <c r="A2" i="1"/>
  <c r="A1" i="9" s="1"/>
  <c r="O27" i="6"/>
  <c r="O28" i="6"/>
  <c r="O7" i="6"/>
  <c r="O8" i="6"/>
  <c r="C83" i="5" l="1"/>
  <c r="D8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5" i="5"/>
  <c r="A26" i="5"/>
  <c r="A28" i="5"/>
  <c r="A30" i="5"/>
  <c r="A32" i="5"/>
  <c r="A33" i="5"/>
  <c r="A35" i="5"/>
  <c r="A37" i="5"/>
  <c r="A38" i="5"/>
  <c r="A39" i="5"/>
  <c r="A42" i="5"/>
  <c r="A44" i="5"/>
  <c r="A47" i="5"/>
  <c r="A48" i="5"/>
  <c r="A50" i="5"/>
  <c r="A51" i="5"/>
  <c r="A52" i="5"/>
  <c r="A53" i="5"/>
  <c r="A54" i="5"/>
  <c r="A55" i="5"/>
  <c r="A56" i="5"/>
  <c r="A57" i="5"/>
  <c r="A58" i="5"/>
  <c r="A59" i="5"/>
  <c r="A60" i="5"/>
  <c r="A61" i="5"/>
  <c r="A63" i="5"/>
  <c r="A64" i="5"/>
  <c r="A65" i="5"/>
  <c r="A67" i="5"/>
  <c r="A70" i="5"/>
  <c r="A72" i="5"/>
  <c r="A74" i="5"/>
  <c r="A76" i="5"/>
  <c r="A78" i="5"/>
  <c r="A80" i="5"/>
  <c r="A82" i="5"/>
  <c r="A84" i="5"/>
  <c r="A86" i="5"/>
  <c r="A88" i="5"/>
  <c r="A91" i="5"/>
  <c r="A92" i="5"/>
  <c r="A93" i="5"/>
  <c r="A94" i="5"/>
  <c r="A95" i="5"/>
  <c r="A96" i="5"/>
  <c r="A97" i="5"/>
  <c r="A100" i="5"/>
  <c r="A101" i="5"/>
  <c r="C84" i="5" l="1"/>
  <c r="D83" i="5"/>
  <c r="E8" i="7"/>
  <c r="E9" i="7" s="1"/>
  <c r="U5" i="6"/>
  <c r="U3" i="6"/>
  <c r="O22" i="6"/>
  <c r="C85" i="5" l="1"/>
  <c r="D84" i="5"/>
  <c r="O23" i="6"/>
  <c r="P22" i="6"/>
  <c r="A1" i="2"/>
  <c r="C86" i="5" l="1"/>
  <c r="D85" i="5"/>
  <c r="D23" i="3"/>
  <c r="B20" i="3"/>
  <c r="C14" i="4"/>
  <c r="B22" i="4"/>
  <c r="B17" i="3"/>
  <c r="B15" i="3"/>
  <c r="B21" i="4"/>
  <c r="B31" i="4"/>
  <c r="B18" i="4"/>
  <c r="B16" i="4"/>
  <c r="C42" i="4"/>
  <c r="B39" i="4"/>
  <c r="C37" i="4"/>
  <c r="D43" i="4"/>
  <c r="C20" i="4"/>
  <c r="B36" i="4"/>
  <c r="D41" i="4"/>
  <c r="C25" i="4"/>
  <c r="B43" i="4"/>
  <c r="C32" i="4"/>
  <c r="C33" i="3"/>
  <c r="C36" i="3"/>
  <c r="B38" i="3"/>
  <c r="C18" i="3"/>
  <c r="B42" i="3"/>
  <c r="C38" i="3"/>
  <c r="B35" i="3"/>
  <c r="B14" i="3"/>
  <c r="D9" i="3"/>
  <c r="D22" i="3"/>
  <c r="B9" i="3"/>
  <c r="B26" i="4"/>
  <c r="D44" i="4"/>
  <c r="C34" i="3"/>
  <c r="D18" i="3"/>
  <c r="C43" i="4"/>
  <c r="C12" i="4"/>
  <c r="B30" i="4"/>
  <c r="D13" i="4"/>
  <c r="D27" i="4"/>
  <c r="B40" i="4"/>
  <c r="B15" i="4"/>
  <c r="D33" i="4"/>
  <c r="B44" i="4"/>
  <c r="D45" i="4"/>
  <c r="D22" i="4"/>
  <c r="C35" i="4"/>
  <c r="B10" i="4"/>
  <c r="B23" i="4"/>
  <c r="B32" i="3"/>
  <c r="B18" i="3"/>
  <c r="C29" i="3"/>
  <c r="D44" i="3"/>
  <c r="B37" i="3"/>
  <c r="D31" i="3"/>
  <c r="B24" i="3"/>
  <c r="B43" i="3"/>
  <c r="B22" i="3"/>
  <c r="B12" i="4"/>
  <c r="D37" i="4"/>
  <c r="C11" i="3"/>
  <c r="D37" i="3"/>
  <c r="B24" i="4"/>
  <c r="D31" i="4"/>
  <c r="D29" i="4"/>
  <c r="D16" i="4"/>
  <c r="C29" i="4"/>
  <c r="B11" i="4"/>
  <c r="D36" i="4"/>
  <c r="D20" i="4"/>
  <c r="D30" i="4"/>
  <c r="C34" i="4"/>
  <c r="B33" i="4"/>
  <c r="D18" i="4"/>
  <c r="C28" i="4"/>
  <c r="D15" i="4"/>
  <c r="C16" i="3"/>
  <c r="B10" i="3"/>
  <c r="D34" i="3"/>
  <c r="B36" i="3"/>
  <c r="C24" i="3"/>
  <c r="D24" i="3"/>
  <c r="C28" i="3"/>
  <c r="D19" i="3"/>
  <c r="B40" i="3"/>
  <c r="D17" i="3"/>
  <c r="C31" i="3"/>
  <c r="D12" i="4"/>
  <c r="B42" i="4"/>
  <c r="C41" i="4"/>
  <c r="B29" i="3"/>
  <c r="C20" i="3"/>
  <c r="C17" i="4"/>
  <c r="C23" i="4"/>
  <c r="B29" i="4"/>
  <c r="C40" i="4"/>
  <c r="B17" i="4"/>
  <c r="C39" i="4"/>
  <c r="D23" i="4"/>
  <c r="C11" i="4"/>
  <c r="D25" i="4"/>
  <c r="C19" i="4"/>
  <c r="C16" i="4"/>
  <c r="B38" i="4"/>
  <c r="C24" i="4"/>
  <c r="C18" i="4"/>
  <c r="C14" i="3"/>
  <c r="B33" i="3"/>
  <c r="B44" i="3"/>
  <c r="B13" i="3"/>
  <c r="D13" i="3"/>
  <c r="D40" i="3"/>
  <c r="D28" i="3"/>
  <c r="D41" i="3"/>
  <c r="D21" i="3"/>
  <c r="D33" i="3"/>
  <c r="B20" i="4"/>
  <c r="B14" i="4"/>
  <c r="B28" i="3"/>
  <c r="D10" i="4"/>
  <c r="B41" i="4"/>
  <c r="D19" i="4"/>
  <c r="D39" i="4"/>
  <c r="C13" i="4"/>
  <c r="D26" i="4"/>
  <c r="D34" i="4"/>
  <c r="B27" i="4"/>
  <c r="C36" i="4"/>
  <c r="D42" i="4"/>
  <c r="B35" i="4"/>
  <c r="D40" i="4"/>
  <c r="B34" i="4"/>
  <c r="C15" i="4"/>
  <c r="C15" i="3"/>
  <c r="B27" i="3"/>
  <c r="D14" i="3"/>
  <c r="C37" i="3"/>
  <c r="D20" i="3"/>
  <c r="B16" i="3"/>
  <c r="B12" i="3"/>
  <c r="C22" i="3"/>
  <c r="C21" i="3"/>
  <c r="C17" i="3"/>
  <c r="C35" i="3"/>
  <c r="C10" i="3"/>
  <c r="C10" i="4"/>
  <c r="C21" i="4"/>
  <c r="D35" i="4"/>
  <c r="D28" i="4"/>
  <c r="D17" i="4"/>
  <c r="C26" i="4"/>
  <c r="C22" i="4"/>
  <c r="B19" i="4"/>
  <c r="D21" i="4"/>
  <c r="B28" i="4"/>
  <c r="B25" i="4"/>
  <c r="D11" i="3"/>
  <c r="D43" i="3"/>
  <c r="D16" i="3"/>
  <c r="D29" i="3"/>
  <c r="C40" i="3"/>
  <c r="B23" i="3"/>
  <c r="C9" i="3"/>
  <c r="D35" i="3"/>
  <c r="D10" i="3"/>
  <c r="B21" i="3"/>
  <c r="B34" i="3"/>
  <c r="B37" i="4"/>
  <c r="C27" i="4"/>
  <c r="B13" i="4"/>
  <c r="D36" i="3"/>
  <c r="C12" i="3"/>
  <c r="D38" i="3"/>
  <c r="D26" i="3"/>
  <c r="B25" i="3"/>
  <c r="C13" i="3"/>
  <c r="D27" i="3"/>
  <c r="C44" i="3"/>
  <c r="C32" i="3"/>
  <c r="C30" i="3"/>
  <c r="D32" i="3"/>
  <c r="C43" i="3"/>
  <c r="C27" i="3"/>
  <c r="C23" i="3"/>
  <c r="D12" i="3"/>
  <c r="B19" i="3"/>
  <c r="C26" i="3"/>
  <c r="B39" i="3"/>
  <c r="B31" i="3"/>
  <c r="B41" i="3"/>
  <c r="D15" i="3"/>
  <c r="C42" i="3"/>
  <c r="D30" i="3"/>
  <c r="C44" i="4"/>
  <c r="D11" i="4"/>
  <c r="D32" i="4"/>
  <c r="C31" i="4"/>
  <c r="D24" i="4"/>
  <c r="D14" i="4"/>
  <c r="B45" i="4"/>
  <c r="C30" i="4"/>
  <c r="B32" i="4"/>
  <c r="C38" i="4"/>
  <c r="C45" i="4"/>
  <c r="C33" i="4"/>
  <c r="D38" i="4"/>
  <c r="B30" i="3"/>
  <c r="B26" i="3"/>
  <c r="B11" i="3"/>
  <c r="D42" i="3"/>
  <c r="C41" i="3"/>
  <c r="C39" i="3"/>
  <c r="D39" i="3"/>
  <c r="D25" i="3"/>
  <c r="C19" i="3"/>
  <c r="C25" i="3"/>
  <c r="A1" i="3"/>
  <c r="A1" i="4"/>
  <c r="C87" i="5" l="1"/>
  <c r="D86" i="5"/>
  <c r="AS4" i="4"/>
  <c r="C14" i="6"/>
  <c r="C16" i="6"/>
  <c r="C15" i="6"/>
  <c r="C88" i="5" l="1"/>
  <c r="D87" i="5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C89" i="5" l="1"/>
  <c r="D88" i="5"/>
  <c r="G32" i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B5" i="2"/>
  <c r="C90" i="5" l="1"/>
  <c r="D90" i="5" s="1"/>
  <c r="D89" i="5"/>
  <c r="C17" i="6" s="1"/>
  <c r="B7" i="2"/>
  <c r="F4" i="2"/>
  <c r="E4" i="2"/>
  <c r="A4" i="2"/>
  <c r="B25" i="2"/>
  <c r="B28" i="2"/>
  <c r="B17" i="2"/>
  <c r="B20" i="2"/>
  <c r="B40" i="2"/>
  <c r="B38" i="2"/>
  <c r="B30" i="2"/>
  <c r="B41" i="2"/>
  <c r="B22" i="2"/>
  <c r="B13" i="2"/>
  <c r="B35" i="2"/>
  <c r="B39" i="2"/>
  <c r="B24" i="2"/>
  <c r="B9" i="2"/>
  <c r="B29" i="2"/>
  <c r="B21" i="2"/>
  <c r="B42" i="2"/>
  <c r="B43" i="2"/>
  <c r="B14" i="2"/>
  <c r="B16" i="2"/>
  <c r="B26" i="2"/>
  <c r="E7" i="2"/>
  <c r="F7" i="2"/>
  <c r="B18" i="2"/>
  <c r="B37" i="2"/>
  <c r="B10" i="2"/>
  <c r="B12" i="2"/>
  <c r="B46" i="2"/>
  <c r="B45" i="2"/>
  <c r="B31" i="2"/>
  <c r="E5" i="2"/>
  <c r="G5" i="2" s="1"/>
  <c r="A5" i="2"/>
  <c r="F5" i="2"/>
  <c r="B27" i="2"/>
  <c r="B44" i="2"/>
  <c r="B23" i="2"/>
  <c r="B6" i="2"/>
  <c r="B8" i="2"/>
  <c r="B19" i="2"/>
  <c r="B34" i="2"/>
  <c r="B33" i="2"/>
  <c r="B15" i="2"/>
  <c r="B32" i="2"/>
  <c r="B36" i="2"/>
  <c r="B11" i="2"/>
  <c r="D11" i="7" l="1"/>
  <c r="D12" i="7"/>
  <c r="D9" i="7"/>
  <c r="D10" i="7"/>
  <c r="G4" i="2"/>
  <c r="G7" i="2"/>
  <c r="H4" i="7"/>
  <c r="F8" i="2"/>
  <c r="E8" i="2"/>
  <c r="A8" i="2"/>
  <c r="F11" i="2"/>
  <c r="A11" i="2"/>
  <c r="E11" i="2"/>
  <c r="F6" i="2"/>
  <c r="E6" i="2"/>
  <c r="A6" i="2"/>
  <c r="H6" i="7" s="1"/>
  <c r="F41" i="2"/>
  <c r="A41" i="2"/>
  <c r="E41" i="2"/>
  <c r="E23" i="2"/>
  <c r="G23" i="2" s="1"/>
  <c r="F23" i="2"/>
  <c r="A23" i="2"/>
  <c r="F29" i="2"/>
  <c r="A29" i="2"/>
  <c r="E29" i="2"/>
  <c r="G29" i="2" s="1"/>
  <c r="F44" i="2"/>
  <c r="E44" i="2"/>
  <c r="G44" i="2" s="1"/>
  <c r="A44" i="2"/>
  <c r="H5" i="7"/>
  <c r="A46" i="2"/>
  <c r="E46" i="2"/>
  <c r="G46" i="2" s="1"/>
  <c r="F46" i="2"/>
  <c r="A7" i="2"/>
  <c r="A9" i="2"/>
  <c r="F9" i="2"/>
  <c r="E9" i="2"/>
  <c r="F38" i="2"/>
  <c r="A38" i="2"/>
  <c r="E38" i="2"/>
  <c r="G38" i="2" s="1"/>
  <c r="A31" i="2"/>
  <c r="E31" i="2"/>
  <c r="F31" i="2"/>
  <c r="G31" i="2"/>
  <c r="A21" i="2"/>
  <c r="E21" i="2"/>
  <c r="F21" i="2"/>
  <c r="A45" i="2"/>
  <c r="F45" i="2"/>
  <c r="G45" i="2" s="1"/>
  <c r="E45" i="2"/>
  <c r="A32" i="2"/>
  <c r="AQ2" i="4" s="1"/>
  <c r="E32" i="2"/>
  <c r="F32" i="2"/>
  <c r="G32" i="2"/>
  <c r="A15" i="2"/>
  <c r="E15" i="2"/>
  <c r="F15" i="2"/>
  <c r="F27" i="2"/>
  <c r="A27" i="2"/>
  <c r="E27" i="2"/>
  <c r="E12" i="2"/>
  <c r="F12" i="2"/>
  <c r="A12" i="2"/>
  <c r="F26" i="2"/>
  <c r="A26" i="2"/>
  <c r="E26" i="2"/>
  <c r="G26" i="2" s="1"/>
  <c r="A24" i="2"/>
  <c r="F24" i="2"/>
  <c r="G24" i="2"/>
  <c r="E24" i="2"/>
  <c r="F40" i="2"/>
  <c r="G40" i="2" s="1"/>
  <c r="E40" i="2"/>
  <c r="A40" i="2"/>
  <c r="F36" i="2"/>
  <c r="E36" i="2"/>
  <c r="A36" i="2"/>
  <c r="F30" i="2"/>
  <c r="A30" i="2"/>
  <c r="E30" i="2"/>
  <c r="G30" i="2" s="1"/>
  <c r="F33" i="2"/>
  <c r="E33" i="2"/>
  <c r="A33" i="2"/>
  <c r="N56" i="3"/>
  <c r="N57" i="3" s="1"/>
  <c r="W4" i="4"/>
  <c r="A10" i="2"/>
  <c r="E10" i="2"/>
  <c r="F10" i="2"/>
  <c r="A16" i="2"/>
  <c r="E16" i="2"/>
  <c r="F16" i="2"/>
  <c r="F39" i="2"/>
  <c r="A39" i="2"/>
  <c r="E39" i="2"/>
  <c r="G39" i="2" s="1"/>
  <c r="A20" i="2"/>
  <c r="F20" i="2"/>
  <c r="E20" i="2"/>
  <c r="G20" i="2" s="1"/>
  <c r="E37" i="2"/>
  <c r="A37" i="2"/>
  <c r="F37" i="2"/>
  <c r="G37" i="2" s="1"/>
  <c r="E14" i="2"/>
  <c r="A14" i="2"/>
  <c r="F14" i="2"/>
  <c r="A35" i="2"/>
  <c r="E35" i="2"/>
  <c r="G35" i="2" s="1"/>
  <c r="F35" i="2"/>
  <c r="E17" i="2"/>
  <c r="G17" i="2" s="1"/>
  <c r="F17" i="2"/>
  <c r="A17" i="2"/>
  <c r="A34" i="2"/>
  <c r="E34" i="2"/>
  <c r="F34" i="2"/>
  <c r="F19" i="2"/>
  <c r="A19" i="2"/>
  <c r="E19" i="2"/>
  <c r="G19" i="2" s="1"/>
  <c r="AF4" i="3"/>
  <c r="M56" i="4"/>
  <c r="M57" i="4" s="1"/>
  <c r="A18" i="2"/>
  <c r="E18" i="2"/>
  <c r="G18" i="2" s="1"/>
  <c r="F18" i="2"/>
  <c r="E43" i="2"/>
  <c r="F43" i="2"/>
  <c r="A43" i="2"/>
  <c r="F13" i="2"/>
  <c r="E13" i="2"/>
  <c r="A13" i="2"/>
  <c r="E28" i="2"/>
  <c r="G28" i="2" s="1"/>
  <c r="F28" i="2"/>
  <c r="A28" i="2"/>
  <c r="E42" i="2"/>
  <c r="G42" i="2" s="1"/>
  <c r="A42" i="2"/>
  <c r="F42" i="2"/>
  <c r="F22" i="2"/>
  <c r="G22" i="2" s="1"/>
  <c r="A22" i="2"/>
  <c r="AW4" i="3" s="1"/>
  <c r="E22" i="2"/>
  <c r="F25" i="2"/>
  <c r="G25" i="2" s="1"/>
  <c r="E25" i="2"/>
  <c r="A25" i="2"/>
  <c r="AY2" i="3" l="1"/>
  <c r="G41" i="2"/>
  <c r="G43" i="2"/>
  <c r="G34" i="2"/>
  <c r="G33" i="2"/>
  <c r="G36" i="2"/>
  <c r="G21" i="2"/>
  <c r="AQ4" i="4"/>
  <c r="AW2" i="3"/>
  <c r="G27" i="2"/>
  <c r="G15" i="2"/>
  <c r="G8" i="2"/>
  <c r="G16" i="2"/>
  <c r="G12" i="2"/>
  <c r="G14" i="2"/>
  <c r="G11" i="2"/>
  <c r="G10" i="2"/>
  <c r="G9" i="2"/>
  <c r="G13" i="2"/>
  <c r="H43" i="7"/>
  <c r="H42" i="7"/>
  <c r="G6" i="2"/>
  <c r="H47" i="7"/>
  <c r="H27" i="7"/>
  <c r="H26" i="7"/>
  <c r="H25" i="7"/>
  <c r="H9" i="7"/>
  <c r="H37" i="7"/>
  <c r="H29" i="7"/>
  <c r="H33" i="7"/>
  <c r="H28" i="7"/>
  <c r="H44" i="7"/>
  <c r="H39" i="7"/>
  <c r="H7" i="7"/>
  <c r="H38" i="7"/>
  <c r="H34" i="7"/>
  <c r="H31" i="7"/>
  <c r="H10" i="7"/>
  <c r="H52" i="7"/>
  <c r="H19" i="7"/>
  <c r="AY4" i="3" s="1"/>
  <c r="H11" i="7"/>
  <c r="H16" i="7"/>
  <c r="H24" i="7"/>
  <c r="H53" i="7"/>
  <c r="H46" i="7"/>
  <c r="H20" i="7"/>
  <c r="H45" i="7"/>
  <c r="H30" i="7"/>
  <c r="H49" i="7"/>
  <c r="H15" i="7"/>
  <c r="H17" i="7"/>
  <c r="H40" i="7"/>
  <c r="H35" i="7"/>
  <c r="H23" i="7"/>
  <c r="H21" i="7"/>
  <c r="AS2" i="4"/>
  <c r="H8" i="7"/>
  <c r="H32" i="7"/>
  <c r="H14" i="7"/>
  <c r="H36" i="7"/>
  <c r="H50" i="7"/>
  <c r="H13" i="7"/>
  <c r="H12" i="7"/>
  <c r="H51" i="7"/>
  <c r="H48" i="7"/>
  <c r="H18" i="7"/>
  <c r="H22" i="7"/>
  <c r="H41" i="7"/>
</calcChain>
</file>

<file path=xl/sharedStrings.xml><?xml version="1.0" encoding="utf-8"?>
<sst xmlns="http://schemas.openxmlformats.org/spreadsheetml/2006/main" count="6520" uniqueCount="3197">
  <si>
    <t>NAMA</t>
  </si>
  <si>
    <t>L/P</t>
  </si>
  <si>
    <t>KELAS</t>
  </si>
  <si>
    <t>L</t>
  </si>
  <si>
    <t>P</t>
  </si>
  <si>
    <t>MUHAMAD HAMDAN</t>
  </si>
  <si>
    <t>YUNI MAULINA RAHMAWATI</t>
  </si>
  <si>
    <t>SUSILAWATI</t>
  </si>
  <si>
    <t>11 TAV 1</t>
  </si>
  <si>
    <t>11 TAV 2</t>
  </si>
  <si>
    <t>11 TKJ 1</t>
  </si>
  <si>
    <t>11 TKJ 2</t>
  </si>
  <si>
    <t>11 TKJ 3</t>
  </si>
  <si>
    <t>11 RPL 1</t>
  </si>
  <si>
    <t>11 RPL 2</t>
  </si>
  <si>
    <t>11 RPL 3</t>
  </si>
  <si>
    <t>11 ATPH 1</t>
  </si>
  <si>
    <t>11 ATPH 2</t>
  </si>
  <si>
    <t>11 ATPH 3</t>
  </si>
  <si>
    <t>12 TAV 1</t>
  </si>
  <si>
    <t>12 TAV 2</t>
  </si>
  <si>
    <t>12 TKJ 1</t>
  </si>
  <si>
    <t>12 TKJ 2</t>
  </si>
  <si>
    <t>12 TKJ 3</t>
  </si>
  <si>
    <t>12 RPL 1</t>
  </si>
  <si>
    <t>12 RPL 2</t>
  </si>
  <si>
    <t>12 RPL 3</t>
  </si>
  <si>
    <t>12 ATPH 1</t>
  </si>
  <si>
    <t>12 ATPH 2</t>
  </si>
  <si>
    <t>12 ATPH 3</t>
  </si>
  <si>
    <t>NO</t>
  </si>
  <si>
    <t>WALI KELAS</t>
  </si>
  <si>
    <t>Firman Herdiana Kusumah, S.Pd.</t>
  </si>
  <si>
    <t>Amir Saripudin, S.Pd.</t>
  </si>
  <si>
    <t>19680504 202121 1 001</t>
  </si>
  <si>
    <t>Nano Setiono, S.T.</t>
  </si>
  <si>
    <t>19741120 200901 1 001</t>
  </si>
  <si>
    <t>Sri Wijiati, S.IP.</t>
  </si>
  <si>
    <t>19760723 200801 2 003</t>
  </si>
  <si>
    <t>Chintia Oktaviany, S.Pd.</t>
  </si>
  <si>
    <t>Yeti Rosmiati, S.Pd.</t>
  </si>
  <si>
    <t>Eti Rushayati, S.Pd.</t>
  </si>
  <si>
    <t>19700201 200701 2 013</t>
  </si>
  <si>
    <t>Rahmawati Fauziah, S.Pd.</t>
  </si>
  <si>
    <t>19870211 201101 2 001</t>
  </si>
  <si>
    <t>Maman Tarkiman, S.T.</t>
  </si>
  <si>
    <t>Dede Yati Ratnawati, S.Pd.</t>
  </si>
  <si>
    <t>19830214 201001 2 016</t>
  </si>
  <si>
    <t>Wiji Rahayu, S.Hut.</t>
  </si>
  <si>
    <t>19730831 200801 2 003</t>
  </si>
  <si>
    <t>Dali Setiadi, S.P., M.P.</t>
  </si>
  <si>
    <t>19690613 200801 1 003</t>
  </si>
  <si>
    <t>19781212 200501 1 007</t>
  </si>
  <si>
    <t>Dede Sukmana, S.Pd.</t>
  </si>
  <si>
    <t>19811013 200901 1 004</t>
  </si>
  <si>
    <t>Julaeha, S.Pd.</t>
  </si>
  <si>
    <t>Maman, S.T.</t>
  </si>
  <si>
    <t>19820520 202221 1 012</t>
  </si>
  <si>
    <t>Rinrin Fitriani Lestari, S.T.</t>
  </si>
  <si>
    <t>19860607 202221 2 022</t>
  </si>
  <si>
    <t>Susan Susanti, S.Pd.</t>
  </si>
  <si>
    <t>19920925 202221 2 008</t>
  </si>
  <si>
    <t>Titin Nurhotimah, S.P.</t>
  </si>
  <si>
    <t>19940319 202221 2 015</t>
  </si>
  <si>
    <t>Idik Tarsidi, S.Pd.</t>
  </si>
  <si>
    <t>Agus Darmawan, S.P.</t>
  </si>
  <si>
    <t>19720814 202121 1 002</t>
  </si>
  <si>
    <t>Tata Subagjadinata, S.T.</t>
  </si>
  <si>
    <t>19790719 202221 1 008</t>
  </si>
  <si>
    <t>Pipit Puspitasari, S.S.</t>
  </si>
  <si>
    <t>19761031 200901 2 003</t>
  </si>
  <si>
    <t>Asep Sudiana, S.Pd.</t>
  </si>
  <si>
    <t>19660403 200701 1 019</t>
  </si>
  <si>
    <t>Martanti Indah Lestari, S.Pd.</t>
  </si>
  <si>
    <t>Hj. Yeyet Rohayati, S.Pd.</t>
  </si>
  <si>
    <t>19710814 199402 2 001</t>
  </si>
  <si>
    <t>Hj. Nia Anitasari, S.Pd.</t>
  </si>
  <si>
    <t>19770102 200604 2 011</t>
  </si>
  <si>
    <t>Hj. Mimin Aminah, S.Pd.</t>
  </si>
  <si>
    <t>19710615 200012 2 002</t>
  </si>
  <si>
    <t>Sri Nurlianti, S.P.</t>
  </si>
  <si>
    <t>19860414 202221 2 024</t>
  </si>
  <si>
    <t>Ika Kusika, S.P.</t>
  </si>
  <si>
    <t>19761003 202221 1 002</t>
  </si>
  <si>
    <t>Pendi Supendi, S.TP.</t>
  </si>
  <si>
    <t>19780508 200901 1 003</t>
  </si>
  <si>
    <t>NIS</t>
  </si>
  <si>
    <t>PERTEMUAN KE / TANGGAL</t>
  </si>
  <si>
    <t>SUMBER</t>
  </si>
  <si>
    <t>Sakit</t>
  </si>
  <si>
    <t>Izin</t>
  </si>
  <si>
    <t>Tnp. Ket</t>
  </si>
  <si>
    <t>REKAPITULASI ABSENSI HARIAN</t>
  </si>
  <si>
    <t>Hadir</t>
  </si>
  <si>
    <t>Tanpa Keterangan</t>
  </si>
  <si>
    <t>REKAPITULASI ABSENSI SISWA</t>
  </si>
  <si>
    <t>DARI</t>
  </si>
  <si>
    <t>SAMPAI</t>
  </si>
  <si>
    <t>PRINT</t>
  </si>
  <si>
    <t>DAFTAR NILAI</t>
  </si>
  <si>
    <t>NILAI RAPOR</t>
  </si>
  <si>
    <t>REKAPITULASI NILAI</t>
  </si>
  <si>
    <t>Nilai Terbesar</t>
  </si>
  <si>
    <t>Nilai Terkecil</t>
  </si>
  <si>
    <t>Nilai Rata-rata</t>
  </si>
  <si>
    <t>19770328 201001 1 009</t>
  </si>
  <si>
    <t>Drs. Sahuri, M.M.</t>
  </si>
  <si>
    <t>19660507 199702 1 002</t>
  </si>
  <si>
    <t>Abdul Halim, S.Pd.</t>
  </si>
  <si>
    <t>19800514 200801 1 006</t>
  </si>
  <si>
    <t>Agus Mulyana, S.Pd.</t>
  </si>
  <si>
    <t>19701201 200604 1 002</t>
  </si>
  <si>
    <t>Ade Ali Ridwan, S.Pd.</t>
  </si>
  <si>
    <t>Yanto Bendi Isriyanto, S.Pd.</t>
  </si>
  <si>
    <t>19730610 200801 1 008</t>
  </si>
  <si>
    <t>Dendi Juliansyah, S.Pd.</t>
  </si>
  <si>
    <t>Dede Sumara, S.Pd.</t>
  </si>
  <si>
    <t>19690504 200604 1 009</t>
  </si>
  <si>
    <t>Haerul Anwar, S.Pd.</t>
  </si>
  <si>
    <t>19820227 201001 1 010</t>
  </si>
  <si>
    <t>Yanto Ciptarasa, S.Pd.</t>
  </si>
  <si>
    <t>19761223 201001 1 004</t>
  </si>
  <si>
    <t>19800403 200901 1 007</t>
  </si>
  <si>
    <t>Yudi Wahyudin, S.T.</t>
  </si>
  <si>
    <t>19830215 202221 1 010</t>
  </si>
  <si>
    <t>Agus Santosa, S.T., M.T.</t>
  </si>
  <si>
    <t>19820828 201101 1 001</t>
  </si>
  <si>
    <t>19700222 200012 1 002</t>
  </si>
  <si>
    <t>Muchamad Anton Irawan Sardi, S.T.</t>
  </si>
  <si>
    <t>19800109 201401 1 001</t>
  </si>
  <si>
    <t>Guntur Irfan Haerudin, S.Kom.</t>
  </si>
  <si>
    <t>19850811 202221 1 013</t>
  </si>
  <si>
    <t>Rohim Hermawan, S.Kom.</t>
  </si>
  <si>
    <t>19780705 200901 1 008</t>
  </si>
  <si>
    <t>19821103 200901 1 004</t>
  </si>
  <si>
    <t>Acu Samsudin, S.Kom., M.Kom.</t>
  </si>
  <si>
    <t>19820501 200901 1 006</t>
  </si>
  <si>
    <t>Dede Rasih, S.Pd.</t>
  </si>
  <si>
    <t>19790418 200801 2 008</t>
  </si>
  <si>
    <t>Hendi Sholahudin Amri, S.TP.</t>
  </si>
  <si>
    <t>19750518 201001 1 008</t>
  </si>
  <si>
    <t>NIP</t>
  </si>
  <si>
    <t>DAFTAR HADIR DAN DAFTAR NILAI</t>
  </si>
  <si>
    <t>DINAS PENDIDIKAN PROVINSI JAWA BARAT</t>
  </si>
  <si>
    <t xml:space="preserve">           MATA PELAJARAN:</t>
  </si>
  <si>
    <t>H. Deniar Darojatun Yakti, S.Pd.</t>
  </si>
  <si>
    <t>Hj. Dedeh Nurdianah, S.Ag.</t>
  </si>
  <si>
    <t>19730215 202321 2 004</t>
  </si>
  <si>
    <t>Hj. Cucu Suciati, S.Pd.</t>
  </si>
  <si>
    <t>19810520 202321 2 011</t>
  </si>
  <si>
    <t>19870729 202321 1 007</t>
  </si>
  <si>
    <t>Cepi Solehudin, S.Pd.I</t>
  </si>
  <si>
    <t>Vivi Aneu Lestari, S.Pd.I</t>
  </si>
  <si>
    <t>H. Udi Kuswadi, S.Pd.</t>
  </si>
  <si>
    <t>11 TAV 3</t>
  </si>
  <si>
    <t>12 RPL 4</t>
  </si>
  <si>
    <t>ADE ILHAM RIFANUDIN</t>
  </si>
  <si>
    <t>ADE IRFANNULFATWA</t>
  </si>
  <si>
    <t>ADE MIRA RAHMAWATI</t>
  </si>
  <si>
    <t>ADE RULI KURNIAWAN</t>
  </si>
  <si>
    <t>ALDI APRIANSYAH MAULANA</t>
  </si>
  <si>
    <t>DEDE FARHAN FADILAH</t>
  </si>
  <si>
    <t>DIAS PERMANA</t>
  </si>
  <si>
    <t>DISKI ANDRIANUR SYARIF</t>
  </si>
  <si>
    <t>DONI NURUL ILHAM</t>
  </si>
  <si>
    <t>EKA MUSTOPA</t>
  </si>
  <si>
    <t>FAUZAN AZZIZI</t>
  </si>
  <si>
    <t>FAZRIEL AIDIL HAKIM</t>
  </si>
  <si>
    <t>FRIANSYAH AWALUDIN</t>
  </si>
  <si>
    <t>ILHAM FIRMANSYAH</t>
  </si>
  <si>
    <t>INTAN ALFARIANI</t>
  </si>
  <si>
    <t>IPAN RAHMANUDIN</t>
  </si>
  <si>
    <t>IVAN NUR HAKIM</t>
  </si>
  <si>
    <t>JAOAD AENURAHMAT</t>
  </si>
  <si>
    <t>MUHAMAD ALFIRIANSYAH</t>
  </si>
  <si>
    <t>RAIHAN DWI NOVIANSYAH</t>
  </si>
  <si>
    <t>RIVAL TRI KURNIA</t>
  </si>
  <si>
    <t>ROIHAN ABDURRAHMAN AS SAFI'I</t>
  </si>
  <si>
    <t>YANDIKA ALAMSYAH</t>
  </si>
  <si>
    <t>YUSUP MAULANA</t>
  </si>
  <si>
    <t>ADITYA NUGRAHA</t>
  </si>
  <si>
    <t>AHMAD RAIHAN FIRDAUS</t>
  </si>
  <si>
    <t>ALLIF MUSBAH</t>
  </si>
  <si>
    <t>ARIA MUGNI KUSUMAH</t>
  </si>
  <si>
    <t>ARIL MUHAMAD ARIANSYAH</t>
  </si>
  <si>
    <t>DADAN ADI NUGRAHA</t>
  </si>
  <si>
    <t>DEDE RIZKI ADITYA</t>
  </si>
  <si>
    <t>DIAS AMORA REIHAN</t>
  </si>
  <si>
    <t>FAHMI MUHAMAD</t>
  </si>
  <si>
    <t>FARHAN ALI HENDRAYANI</t>
  </si>
  <si>
    <t>GYLLAND ALTHAFFAREL PERMANA</t>
  </si>
  <si>
    <t>HAKIM OUDIANSYAH</t>
  </si>
  <si>
    <t>ILHAM NUGRAHA</t>
  </si>
  <si>
    <t>KEPIN AGUSTIO</t>
  </si>
  <si>
    <t>MUHAMAD ADI DURAHMAN PERMANA KUSUMAH</t>
  </si>
  <si>
    <t>MUHAMAD FAREL ALPAREZI</t>
  </si>
  <si>
    <t>MUHAMAD FAUZAN</t>
  </si>
  <si>
    <t>MUHAMAD IQBAL AL-MUBAROK</t>
  </si>
  <si>
    <t>MUHAMAD PERDI MAULANA</t>
  </si>
  <si>
    <t>MUHAMMAD PARLAN HIDAYAT</t>
  </si>
  <si>
    <t>NUGRAHA NURHIDAYAT</t>
  </si>
  <si>
    <t>RICKY MAULANA</t>
  </si>
  <si>
    <t>RIDO BAGUS HADINATA</t>
  </si>
  <si>
    <t>RIZKI RICHALDI</t>
  </si>
  <si>
    <t>TEGUH PRIYATNO</t>
  </si>
  <si>
    <t>UJANG HERMAWAN SAPUTRA</t>
  </si>
  <si>
    <t>YADI KUSMAYADI</t>
  </si>
  <si>
    <t>YUSUP</t>
  </si>
  <si>
    <t>AGUNG RASYA</t>
  </si>
  <si>
    <t>ALAN ANUGRAH</t>
  </si>
  <si>
    <t>ANDRA SETYA GUNAWAN</t>
  </si>
  <si>
    <t>AZRIL HILDAN RIFIANSYAH</t>
  </si>
  <si>
    <t>DONI ARMANDO</t>
  </si>
  <si>
    <t>ERWIN NUGRAHA</t>
  </si>
  <si>
    <t>FADLY ALFIANSYAH</t>
  </si>
  <si>
    <t>INDRA ANDIKA OKTAVIAN</t>
  </si>
  <si>
    <t>MARIO RAKA PUTRAPRATAMA</t>
  </si>
  <si>
    <t>MUHAMAD FACHRI ZAMHUR</t>
  </si>
  <si>
    <t>MUHAMAD RIDHO SEPTAYUDA</t>
  </si>
  <si>
    <t>MUHAMMAD NAZAR RAMDHANI</t>
  </si>
  <si>
    <t>RAKA RISMAWAN</t>
  </si>
  <si>
    <t>RENDRAHADI SETIAWAN</t>
  </si>
  <si>
    <t>RIDWAN MAOLUDIN</t>
  </si>
  <si>
    <t>RIKI RISMAWAN</t>
  </si>
  <si>
    <t>ROBI NUGRAHA</t>
  </si>
  <si>
    <t>ABIAN PERDIANSYAH</t>
  </si>
  <si>
    <t>ACENG PERMANA SIDIK</t>
  </si>
  <si>
    <t>ALIEF KHAIESYA AL HABSY</t>
  </si>
  <si>
    <t>ALVIAN ARDIANSYAH</t>
  </si>
  <si>
    <t>ARI MUHAMMAD FAULL FAUZI</t>
  </si>
  <si>
    <t>ARIF AHMAD FAISAL</t>
  </si>
  <si>
    <t>BAYU NUGRAHA FIRDAUS</t>
  </si>
  <si>
    <t>DEDE ARDIANSYAH</t>
  </si>
  <si>
    <t>FAHMI FATUROHMAN</t>
  </si>
  <si>
    <t>GILANG IBNU HIDAYAT</t>
  </si>
  <si>
    <t>HAIDAR DAFFA DHIYA ULHAQ</t>
  </si>
  <si>
    <t>IMAM NURFAZRI</t>
  </si>
  <si>
    <t>M. ANDIKA PUTRA</t>
  </si>
  <si>
    <t>MUHAMAD IQBAL</t>
  </si>
  <si>
    <t>NADHIF MUDZAFFA AL-BARIZY</t>
  </si>
  <si>
    <t>RAI IKIANTO</t>
  </si>
  <si>
    <t>RANGGA DESTIAN</t>
  </si>
  <si>
    <t>RIKI MAULANA</t>
  </si>
  <si>
    <t>RIYAN HAMDANI</t>
  </si>
  <si>
    <t>SUKMA DEWATA KUSUMADININGRAT</t>
  </si>
  <si>
    <t>VIRGI APRIANSAH</t>
  </si>
  <si>
    <t>WAWA IRPAYANA</t>
  </si>
  <si>
    <t>ADE SINTIA</t>
  </si>
  <si>
    <t>AFDA AZIZA</t>
  </si>
  <si>
    <t>AGUNG PRASETIO</t>
  </si>
  <si>
    <t>ANISA EKA MEILESTARI</t>
  </si>
  <si>
    <t>ARIMA RAHAYU</t>
  </si>
  <si>
    <t>AYU WULAN DARI</t>
  </si>
  <si>
    <t>CELSI MUSTIKAWATI</t>
  </si>
  <si>
    <t>DADAN RIANTO</t>
  </si>
  <si>
    <t>FEBRIANSYAH</t>
  </si>
  <si>
    <t>FIKI AGUSTIAN</t>
  </si>
  <si>
    <t>FIKRI AHMAD ZAKIA</t>
  </si>
  <si>
    <t>GALIH RIZHAN FAUZAN</t>
  </si>
  <si>
    <t>GINA HIMALATUL ALIYA</t>
  </si>
  <si>
    <t>INDAH AYU FITRI NURAENI MUHAPILAH</t>
  </si>
  <si>
    <t>INE NURUNIAH</t>
  </si>
  <si>
    <t>KAILA MELANI</t>
  </si>
  <si>
    <t>KHANZA SIYAMUL FADILLAH</t>
  </si>
  <si>
    <t>LINGGA NINDI ALIFA</t>
  </si>
  <si>
    <t>LIVIA SHINTIA</t>
  </si>
  <si>
    <t>MEGA SITI FADILLAH</t>
  </si>
  <si>
    <t>NASYA NURTATIA ALYUZA</t>
  </si>
  <si>
    <t>NUR AISA SUPIANINGSIH</t>
  </si>
  <si>
    <t>NURSACI HAFITRIANI</t>
  </si>
  <si>
    <t>PRADITYA TRI ANNISAA</t>
  </si>
  <si>
    <t>RAHMANIA RAINA SONDARA</t>
  </si>
  <si>
    <t>RAHMANIAH AL PRIATNA</t>
  </si>
  <si>
    <t>RAMA RAMDANI</t>
  </si>
  <si>
    <t>REVAL PRIA PRATAMA</t>
  </si>
  <si>
    <t>REZA SUBAGJA</t>
  </si>
  <si>
    <t>RIKA AMELIA</t>
  </si>
  <si>
    <t>SITI NUR LELA</t>
  </si>
  <si>
    <t>SYVA AULIYAH</t>
  </si>
  <si>
    <t>AMELIA REGISTA AGUSTIN</t>
  </si>
  <si>
    <t>ANGGI NURHIDAYAH</t>
  </si>
  <si>
    <t>ANITA LUVITA</t>
  </si>
  <si>
    <t>ASIS MAULANA</t>
  </si>
  <si>
    <t>DELLA SAFIRA UTAMI</t>
  </si>
  <si>
    <t>DEQI MUHAMMAD DZUL FACHRY</t>
  </si>
  <si>
    <t>DIANDRA FAUZI RAMADHANI</t>
  </si>
  <si>
    <t>DZIKRA AHSAN IMAWAN</t>
  </si>
  <si>
    <t>FAZWA REINIFA RAMADHANI</t>
  </si>
  <si>
    <t>FENI NURAGISTIN</t>
  </si>
  <si>
    <t>FIONA NURHALIZA</t>
  </si>
  <si>
    <t>GALIH ARAHMAN</t>
  </si>
  <si>
    <t>GHEFIRA NUR FATIMAH</t>
  </si>
  <si>
    <t>JANTRA REISA ALFAYIZ SUPRIATNA</t>
  </si>
  <si>
    <t>JIHAN FAHIRA</t>
  </si>
  <si>
    <t>KEISYA RAMADHINA PUTRI</t>
  </si>
  <si>
    <t>LIA YULIANTI</t>
  </si>
  <si>
    <t>LINDA APRILIA</t>
  </si>
  <si>
    <t>LYLA SENJA ASHARY</t>
  </si>
  <si>
    <t>MARSHA SEPTIANI</t>
  </si>
  <si>
    <t>MUHAMAD FAUZI RIDWAN</t>
  </si>
  <si>
    <t>MUHAMMAD HAIKAL AL MACCA</t>
  </si>
  <si>
    <t>NAZIRA LATIEFA FAZRI</t>
  </si>
  <si>
    <t>NENG YUNI LESTARI</t>
  </si>
  <si>
    <t>RAKHA MUHAMAD FATAN</t>
  </si>
  <si>
    <t>REINA SALAMATUL AULIYA MUNANDAR</t>
  </si>
  <si>
    <t>RENI CITRA LESTARI</t>
  </si>
  <si>
    <t>SEYPA BABAN IBRAHIM</t>
  </si>
  <si>
    <t>SILVI NURAZIZAH</t>
  </si>
  <si>
    <t>SILVIA ROSALINA</t>
  </si>
  <si>
    <t>SOPI</t>
  </si>
  <si>
    <t>SUTINI NURAENI ELI HANDAYANI</t>
  </si>
  <si>
    <t>TANTI NURHAYATI</t>
  </si>
  <si>
    <t>WULAN ZESIKA SARI</t>
  </si>
  <si>
    <t>ADE NURMILASARI</t>
  </si>
  <si>
    <t>ADI MAULANA FIRMANSAH</t>
  </si>
  <si>
    <t>AFDAL AHMAD HIDAYAT</t>
  </si>
  <si>
    <t>AIA RIDA AYUNISA</t>
  </si>
  <si>
    <t>AINI RIZKA NUR AFIFAH</t>
  </si>
  <si>
    <t>AIRIN AGUSTIN</t>
  </si>
  <si>
    <t>ALFI MUBAROK</t>
  </si>
  <si>
    <t>APRILLIA PRASTIKA DEVI</t>
  </si>
  <si>
    <t>ARBI PANDRI</t>
  </si>
  <si>
    <t>DERA TRI ANANDA</t>
  </si>
  <si>
    <t>DEVIA SYARIFATUN NURFITRIANI</t>
  </si>
  <si>
    <t>DEWI RAHAYU</t>
  </si>
  <si>
    <t>FARIZ MAULANA SIDIK</t>
  </si>
  <si>
    <t>FIRA ARIZKA NURDIYANTI</t>
  </si>
  <si>
    <t>GEASTRID DWY DESTRIAN</t>
  </si>
  <si>
    <t>IMAS</t>
  </si>
  <si>
    <t>KARINA TRI UTAMI</t>
  </si>
  <si>
    <t>MOCH AQILLA LAUDZA</t>
  </si>
  <si>
    <t>MOH ADI RAMDAN</t>
  </si>
  <si>
    <t>MUHAMAD FARHAN HIBATULLAH</t>
  </si>
  <si>
    <t>MUHAMAD RIJWAN SYAIFUL ANWAR</t>
  </si>
  <si>
    <t>MUHAMMAD JIMLI ZULKARNAIN ALJUFRI</t>
  </si>
  <si>
    <t>NABILA HAMZA</t>
  </si>
  <si>
    <t>NESYRIN SYAHARANI FAZRI</t>
  </si>
  <si>
    <t>NOVIANTI NURJANNAH</t>
  </si>
  <si>
    <t>NURIDA SUSAN NIARDJIE</t>
  </si>
  <si>
    <t>RINA RAHMAWATI</t>
  </si>
  <si>
    <t>RISMAYANTI NURUL FAZRIN</t>
  </si>
  <si>
    <t>SALWA DWI ANGELI</t>
  </si>
  <si>
    <t>SILVIA ALFADILAH</t>
  </si>
  <si>
    <t>SITI FAZRI AROHMAH</t>
  </si>
  <si>
    <t>SLAMET DWI RAHAYU</t>
  </si>
  <si>
    <t>VIKA EVANTHI</t>
  </si>
  <si>
    <t>AEP SAEPUDIN ANWAR</t>
  </si>
  <si>
    <t>AI SUSILAWATI</t>
  </si>
  <si>
    <t>AYU ROSDIYANI</t>
  </si>
  <si>
    <t>BALQIS HANIFA</t>
  </si>
  <si>
    <t>CHICA ANNISA SALSABILLA</t>
  </si>
  <si>
    <t>DAFFA ISLAMY PASHAA</t>
  </si>
  <si>
    <t>DEDE YUSUF NUR KHOLIK</t>
  </si>
  <si>
    <t>ENJEL AMELIA PUTRI</t>
  </si>
  <si>
    <t>GITA NURHASANAH</t>
  </si>
  <si>
    <t>KEIZYA TRIOKTAVIANY</t>
  </si>
  <si>
    <t>LAILA KHOIRUNISA</t>
  </si>
  <si>
    <t>LIN ALHAWA</t>
  </si>
  <si>
    <t>LUTFI FADHILLATUN RAMADAN</t>
  </si>
  <si>
    <t>MUHAMAD RADEN PANJI</t>
  </si>
  <si>
    <t>MUHAMMAD FAKHRI ALGHIFARI</t>
  </si>
  <si>
    <t>NABIL ALI WIBOWO</t>
  </si>
  <si>
    <t>NAZWA RAISYA LISDIAWATI SUHARTO</t>
  </si>
  <si>
    <t>NOVAL TRI CAHYA KURNIA</t>
  </si>
  <si>
    <t>RAHMADINI</t>
  </si>
  <si>
    <t>RAINIS INDRIYANTI KAMINOV</t>
  </si>
  <si>
    <t>RIFKI FITRA RAMADHANI</t>
  </si>
  <si>
    <t>RIKA NURAHMAWATI</t>
  </si>
  <si>
    <t>RIRIN NURLAELA SAPARI</t>
  </si>
  <si>
    <t>RISMA FITRIYANSYAH</t>
  </si>
  <si>
    <t>TITA SUMARNI</t>
  </si>
  <si>
    <t>VINA YENI OKTAPIA</t>
  </si>
  <si>
    <t>WAWAY RAHMAWATI</t>
  </si>
  <si>
    <t>WULANSARI</t>
  </si>
  <si>
    <t>YUSI FAUZIAH NUREFENDI</t>
  </si>
  <si>
    <t>ZAHRA ZASKIA AULIA</t>
  </si>
  <si>
    <t>AAS RATNASARI</t>
  </si>
  <si>
    <t>ALYA RAHMA MULYANI</t>
  </si>
  <si>
    <t>ARJUN JUNIARSYAH</t>
  </si>
  <si>
    <t>ASEP DINAR SETIAWAN</t>
  </si>
  <si>
    <t>ATIN FITRIANI</t>
  </si>
  <si>
    <t>AZIZUL GHOPUR</t>
  </si>
  <si>
    <t>DIAN ANDINI PRATIWI</t>
  </si>
  <si>
    <t>FAUZAN MUHAMAD AZHAR</t>
  </si>
  <si>
    <t>FIRMAN FEBRIYANSAH</t>
  </si>
  <si>
    <t>FUZI ASTUTI</t>
  </si>
  <si>
    <t>HAIFA NURUL FAZRIANI</t>
  </si>
  <si>
    <t>HARSANI SABRINA KHAERUNISA</t>
  </si>
  <si>
    <t>IDA RAHMAWATI</t>
  </si>
  <si>
    <t>IRNA KURNIASIH</t>
  </si>
  <si>
    <t>JEAN FAHRI SYAH</t>
  </si>
  <si>
    <t>KESIN NURMALIHAH</t>
  </si>
  <si>
    <t>M. TATANG RIZAL NURBAIN</t>
  </si>
  <si>
    <t>MELI FITRIYANI</t>
  </si>
  <si>
    <t>MELIA FUTPITASARI</t>
  </si>
  <si>
    <t>MELIA IVORI AGUSTIN</t>
  </si>
  <si>
    <t>MUHAMAD FHARAZ ALZHANABI</t>
  </si>
  <si>
    <t>MUHAMAD REZA ALFIANSYAH</t>
  </si>
  <si>
    <t>NAIFA NASTRI MAULIDA</t>
  </si>
  <si>
    <t>NAZZRIEL ALIF ABDILLAH</t>
  </si>
  <si>
    <t>NITA MEILANI PANISA</t>
  </si>
  <si>
    <t>RAYYI SATTIA</t>
  </si>
  <si>
    <t>RIDHO MUHAMMAD IHSAN</t>
  </si>
  <si>
    <t>RIHAN RASYA SETIAWAN</t>
  </si>
  <si>
    <t>SAEFUL RAMDANI</t>
  </si>
  <si>
    <t>SINTA MINATUL AROPAH</t>
  </si>
  <si>
    <t>TIARA MARSYA KYLA INDAH</t>
  </si>
  <si>
    <t>WIDIA EFRILIA</t>
  </si>
  <si>
    <t>ADIT MAULANA IRFAN IDRUS</t>
  </si>
  <si>
    <t>AFGAN NUR IRGIANSYAH</t>
  </si>
  <si>
    <t>ANISA SALSABILA</t>
  </si>
  <si>
    <t>AYU FAUZIAH</t>
  </si>
  <si>
    <t>CEPI CIPTANA PERTAMA HARJA</t>
  </si>
  <si>
    <t>CINDY SEPTIA YULIANI</t>
  </si>
  <si>
    <t>DEBILLA YUNITA NURYULIANTI</t>
  </si>
  <si>
    <t>DIDIN KHOERUDIN</t>
  </si>
  <si>
    <t>FARHAN RIZQI SAPUTRA</t>
  </si>
  <si>
    <t>FELLYZIA NURFADHILA</t>
  </si>
  <si>
    <t>FIKI HENDRI GUMILAR</t>
  </si>
  <si>
    <t>FIRDAUS GHAMA DAFANSYAH</t>
  </si>
  <si>
    <t>IIS INDRIYANI</t>
  </si>
  <si>
    <t>IKEU NOPITA</t>
  </si>
  <si>
    <t>IRGI HAMDAN FAUZI</t>
  </si>
  <si>
    <t>LALAN MEILANA</t>
  </si>
  <si>
    <t>MUHAMMAD RIZKI RAMADHAN</t>
  </si>
  <si>
    <t>NADIF GAILAN ALTAF DAIFULLAH</t>
  </si>
  <si>
    <t>NAILA OKTAPIA FITRIANI</t>
  </si>
  <si>
    <t>NEISKA YUDENTRI</t>
  </si>
  <si>
    <t>NISA AULIA</t>
  </si>
  <si>
    <t>NIZMA NURMALASARI</t>
  </si>
  <si>
    <t>NOWAF AHMAD ZAHRANI</t>
  </si>
  <si>
    <t>PUTRI RIMA ERVIANA</t>
  </si>
  <si>
    <t>RAISYA ZAHRA NURSOLEHA</t>
  </si>
  <si>
    <t>REZKY JULIANTO</t>
  </si>
  <si>
    <t>RIAN SOPIAN</t>
  </si>
  <si>
    <t>RIMA FADILLAH</t>
  </si>
  <si>
    <t>SALMA KHOERUNISSA</t>
  </si>
  <si>
    <t>SANTI SANTINAH</t>
  </si>
  <si>
    <t>SINDI FITRIA RAHMAWATI</t>
  </si>
  <si>
    <t>SITI NUR ANDINI</t>
  </si>
  <si>
    <t>AA ROSADA</t>
  </si>
  <si>
    <t>ADAM SYIHABUDIN IHSAN</t>
  </si>
  <si>
    <t>ADITIYA RAMDANI</t>
  </si>
  <si>
    <t>ANDHIKA ADHISWARA</t>
  </si>
  <si>
    <t>DEDE YUSUP</t>
  </si>
  <si>
    <t>DEWI YULIANTI</t>
  </si>
  <si>
    <t>FAHMI</t>
  </si>
  <si>
    <t>FANI CHAIRUNNISA</t>
  </si>
  <si>
    <t>FIRMAN ARIF RAMADHAN</t>
  </si>
  <si>
    <t>HARI RAMADHANI</t>
  </si>
  <si>
    <t>NADIA NOPITA</t>
  </si>
  <si>
    <t>NANDANG KURNIAWAN</t>
  </si>
  <si>
    <t>NENI NUR'AENI</t>
  </si>
  <si>
    <t>NURAENILAH KIRANA</t>
  </si>
  <si>
    <t>NURUL AZIZAH</t>
  </si>
  <si>
    <t>PUTRI NUR AZIZAH</t>
  </si>
  <si>
    <t>RACHEL MALIKA PUTRI</t>
  </si>
  <si>
    <t>REGI ARDIANSYAH</t>
  </si>
  <si>
    <t>RIDHO HAUZAN ABDILLAH</t>
  </si>
  <si>
    <t>RIZKI ALAMSYAH</t>
  </si>
  <si>
    <t>SANDI SAPUTRA</t>
  </si>
  <si>
    <t>SELVIANA AGUSTIN AZZAHRO</t>
  </si>
  <si>
    <t>SELY SILPIA AGUSTIN</t>
  </si>
  <si>
    <t>SENO RAGIL PRATAMA</t>
  </si>
  <si>
    <t>SINDI AULIA</t>
  </si>
  <si>
    <t>TEDDY ALDIANSYAH</t>
  </si>
  <si>
    <t>THYARA ELINIA SANTIKA</t>
  </si>
  <si>
    <t>TOMY ABDUL HAMID</t>
  </si>
  <si>
    <t>ZIEHAN DELIANA OCTAVIANI</t>
  </si>
  <si>
    <t>ADE IBNU FAUJI FADILAH</t>
  </si>
  <si>
    <t>ADITYA PRADITA</t>
  </si>
  <si>
    <t>ALIMATUL MALA</t>
  </si>
  <si>
    <t>ALIYA TULWATON</t>
  </si>
  <si>
    <t>ALYA SHOPIA NURFITRI</t>
  </si>
  <si>
    <t>ANA NAILA SALSABILA</t>
  </si>
  <si>
    <t>AR RIDHO NOOR HUDA</t>
  </si>
  <si>
    <t>AYU INTAN KURNIA</t>
  </si>
  <si>
    <t>AZHAR YUSRIL MAULANA</t>
  </si>
  <si>
    <t>BILQIS AYUDIA</t>
  </si>
  <si>
    <t>DIFA ALIF MAULANA</t>
  </si>
  <si>
    <t>DIMAS ANDIKA</t>
  </si>
  <si>
    <t>IMA SILPIANA</t>
  </si>
  <si>
    <t>LISA WULANDARI SEPTIANI</t>
  </si>
  <si>
    <t>MUHAMAD RASYA NURFADILLAH</t>
  </si>
  <si>
    <t>MUHAMAD REYHAN FIRDAUS</t>
  </si>
  <si>
    <t>MUHAMAD RIDWANULOH</t>
  </si>
  <si>
    <t>MUHAMMAD FAHRI FADHILAH</t>
  </si>
  <si>
    <t>MUHAMMAD ROHMAT SAEFULLOH</t>
  </si>
  <si>
    <t>MUHAMMAD YOGA ARDIANSYAH</t>
  </si>
  <si>
    <t>NAIA ROUDLOTUL JANAH</t>
  </si>
  <si>
    <t>NENDES AL KHAMAR MAULIA</t>
  </si>
  <si>
    <t>NOVIA DWI MENTARI</t>
  </si>
  <si>
    <t>NURCAHYA DZAELANI</t>
  </si>
  <si>
    <t>PUPUT PUSPAWATI APRILIANI</t>
  </si>
  <si>
    <t>PUTRI SINTANIA</t>
  </si>
  <si>
    <t>RANGGA KHAIRUL RAHMAN</t>
  </si>
  <si>
    <t>REPAN MAULANA</t>
  </si>
  <si>
    <t>RIFA FAIZU ROHMAN</t>
  </si>
  <si>
    <t>SITI NIDA NURHIDAYAH</t>
  </si>
  <si>
    <t>SITI YULIA RISMA</t>
  </si>
  <si>
    <t>TANIA SEPTIANI</t>
  </si>
  <si>
    <t>TASYA AULIA MUTMAINAH</t>
  </si>
  <si>
    <t>ANGGA PERMANA</t>
  </si>
  <si>
    <t>ANNISA SRI RAHAYU</t>
  </si>
  <si>
    <t>ASBI FAUZANI</t>
  </si>
  <si>
    <t>ASEP HERMAWAN</t>
  </si>
  <si>
    <t>AZIS ARIYADI</t>
  </si>
  <si>
    <t>CHIKAL RAMADHAN</t>
  </si>
  <si>
    <t>DERA FUJI LESTARI</t>
  </si>
  <si>
    <t>DINA DESTIANTI</t>
  </si>
  <si>
    <t>DIVA RIZKI NUGRAHA</t>
  </si>
  <si>
    <t>FARHAH ASHRA MAHARANI</t>
  </si>
  <si>
    <t>IIP SAEPUDIN</t>
  </si>
  <si>
    <t>KAKA LUKMANA</t>
  </si>
  <si>
    <t>LAILA NURJAKIAH</t>
  </si>
  <si>
    <t>MUHAMAD FAMIL BADRU SAEPUDIN</t>
  </si>
  <si>
    <t>MUHAMAD RODI ROHIM</t>
  </si>
  <si>
    <t>MUHAMMAD RIFKY HERVIANSYAH</t>
  </si>
  <si>
    <t>NAZRIL NURRAIFANSHA</t>
  </si>
  <si>
    <t>RAJIB TRIYOGA</t>
  </si>
  <si>
    <t>RATIH RAHMAWATI</t>
  </si>
  <si>
    <t>RENDI FIRMANSYAH</t>
  </si>
  <si>
    <t>RENI INDRIANI</t>
  </si>
  <si>
    <t>REYHAN MAULANA</t>
  </si>
  <si>
    <t>RUDI RUDIANTO</t>
  </si>
  <si>
    <t>SHINTYA ARSYIFA</t>
  </si>
  <si>
    <t>SITI JUBAEDAH</t>
  </si>
  <si>
    <t>SRIDEVI ARIYANTI</t>
  </si>
  <si>
    <t>WISNU KENCANA</t>
  </si>
  <si>
    <t>WULAN NURFARODJATUN</t>
  </si>
  <si>
    <t>YUDI KHOERUDIN</t>
  </si>
  <si>
    <t>ABDUL AZIS STIAWAN</t>
  </si>
  <si>
    <t>ADITYA ABDUL AZIS</t>
  </si>
  <si>
    <t>ALVIAH SHAFA PUTRI SOPANDI</t>
  </si>
  <si>
    <t>ANIN SYIFA TAHYENI</t>
  </si>
  <si>
    <t>CECEP MULYANA</t>
  </si>
  <si>
    <t>DIKA ABDUL HARIS</t>
  </si>
  <si>
    <t>DISAH TIRA SEPTI</t>
  </si>
  <si>
    <t>EGI RAHMANA</t>
  </si>
  <si>
    <t>FASYA ALIPIA JULIANI</t>
  </si>
  <si>
    <t>HADI</t>
  </si>
  <si>
    <t>HERU KHOERUL ANAM</t>
  </si>
  <si>
    <t>IDRIS ABDULLAH</t>
  </si>
  <si>
    <t>KEYSA NURMAULIDA</t>
  </si>
  <si>
    <t>KRISTIAN KOMARUDIN</t>
  </si>
  <si>
    <t>LALA KARMILA</t>
  </si>
  <si>
    <t>M. BILLI HENDRI YULIANTO</t>
  </si>
  <si>
    <t>M. PRAYOGA APRELIA SETIA</t>
  </si>
  <si>
    <t>MUHAMAD ARYASATYA</t>
  </si>
  <si>
    <t>NADZAR IKHWAN AMIN</t>
  </si>
  <si>
    <t>NICKEN DEA ALLICIA</t>
  </si>
  <si>
    <t>RADIYA FATMA AGUSTINASARI</t>
  </si>
  <si>
    <t>SILVI PUTRI RAHAYU</t>
  </si>
  <si>
    <t>SOVIANAVIS</t>
  </si>
  <si>
    <t>SURYA PERMANA</t>
  </si>
  <si>
    <t>SYIFA JAHRA NURHAYATI</t>
  </si>
  <si>
    <t>WULAN NUR'AENI</t>
  </si>
  <si>
    <t>ADITYA NUR RAMADANI</t>
  </si>
  <si>
    <t>AGIN</t>
  </si>
  <si>
    <t>AJI MAULANA WAHID</t>
  </si>
  <si>
    <t>ALBA JULIAN</t>
  </si>
  <si>
    <t>ALDI AGUSTIAN FIRANSAH</t>
  </si>
  <si>
    <t>APRILIA DWI CINDY PURNAMA</t>
  </si>
  <si>
    <t>AYU TRI WAHYUNI</t>
  </si>
  <si>
    <t>BINTANG ADYTIA PRAKARSA</t>
  </si>
  <si>
    <t>DEWI KURNIA</t>
  </si>
  <si>
    <t>ERGI DWI RAIHAN</t>
  </si>
  <si>
    <t>ETI SUMIATI</t>
  </si>
  <si>
    <t>EVA NURMALA</t>
  </si>
  <si>
    <t>IIK IKHLASIAH</t>
  </si>
  <si>
    <t>KANIA AOLIADEWI</t>
  </si>
  <si>
    <t>LILIS RESMIATI</t>
  </si>
  <si>
    <t>MILY NURMAULIDA</t>
  </si>
  <si>
    <t>NATASYA DESIANTI</t>
  </si>
  <si>
    <t>RAISYA NOVITA RAHAYU</t>
  </si>
  <si>
    <t>REXA ABDUL GANI ADIGUNA</t>
  </si>
  <si>
    <t>RIFADH AUNNUROPIK</t>
  </si>
  <si>
    <t>RIZKY MAULANA SAPUTRA</t>
  </si>
  <si>
    <t>ADE TIA INDRIANI</t>
  </si>
  <si>
    <t>ALDI PURWANDIKA</t>
  </si>
  <si>
    <t>ALIV CAHYA RAMDANI</t>
  </si>
  <si>
    <t>ALYA NURMAYANTI</t>
  </si>
  <si>
    <t>CHELSIYANA JODISTIA SARI</t>
  </si>
  <si>
    <t>DINA NOVITA</t>
  </si>
  <si>
    <t>FAHRI ABDUL ROUF</t>
  </si>
  <si>
    <t>MUH TAMMAM GIFFANI JAENUDIN</t>
  </si>
  <si>
    <t>MUHAMMAD HIZKIEL JIAU ALHAQ</t>
  </si>
  <si>
    <t>NISA QUROTAAYUNI</t>
  </si>
  <si>
    <t>NOPI</t>
  </si>
  <si>
    <t>RAISHA PUTRI NURJAMAN</t>
  </si>
  <si>
    <t>RAKA MAULANA IBRAHIM</t>
  </si>
  <si>
    <t>REISA RADISTI NUR AZAHRA</t>
  </si>
  <si>
    <t>REVAN PRADIKA SUNARYA</t>
  </si>
  <si>
    <t>RIKI NURALAMSAH</t>
  </si>
  <si>
    <t>ROHIMINA</t>
  </si>
  <si>
    <t>TIARA PUJIAWATI</t>
  </si>
  <si>
    <t>Eil Estriani, S.Pd.</t>
  </si>
  <si>
    <t>19911120 202221 2 019</t>
  </si>
  <si>
    <t>Fikri Alfan Fasha, S.Tr.Kom.</t>
  </si>
  <si>
    <t>Nurwati, S.Kom.</t>
  </si>
  <si>
    <t>Muhamad Tarsoleh, S.Pd.</t>
  </si>
  <si>
    <t>19800707 202221 2 026</t>
  </si>
  <si>
    <t>ARIMA NAOVAL SUJANA</t>
  </si>
  <si>
    <t>FAQRIS NIRWANSYAH PRAYOGA</t>
  </si>
  <si>
    <t>VENI HERLIANI</t>
  </si>
  <si>
    <t>SRI DEWI SUMIATI</t>
  </si>
  <si>
    <t>PEBI DEWI AGUSTIN</t>
  </si>
  <si>
    <t>SINTIA MAULIDA</t>
  </si>
  <si>
    <t>SHERLY SRI JUNIAWATI</t>
  </si>
  <si>
    <t>MAHARANI PRATIWI</t>
  </si>
  <si>
    <t>NISN</t>
  </si>
  <si>
    <t>0081225613</t>
  </si>
  <si>
    <t>0076759733</t>
  </si>
  <si>
    <t>0083686845</t>
  </si>
  <si>
    <t>0071504907</t>
  </si>
  <si>
    <t>0078484209</t>
  </si>
  <si>
    <t>0089882600</t>
  </si>
  <si>
    <t>0082542078</t>
  </si>
  <si>
    <t>3085984280</t>
  </si>
  <si>
    <t>0075533784</t>
  </si>
  <si>
    <t>0078724675</t>
  </si>
  <si>
    <t>0081872594</t>
  </si>
  <si>
    <t>0074508758</t>
  </si>
  <si>
    <t>0074421985</t>
  </si>
  <si>
    <t>0079700628</t>
  </si>
  <si>
    <t>0079774842</t>
  </si>
  <si>
    <t>0075289585</t>
  </si>
  <si>
    <t>0075364836</t>
  </si>
  <si>
    <t>0082671438</t>
  </si>
  <si>
    <t>0088844346</t>
  </si>
  <si>
    <t>0075087184</t>
  </si>
  <si>
    <t>0088665052</t>
  </si>
  <si>
    <t>0071665942</t>
  </si>
  <si>
    <t>9744099881</t>
  </si>
  <si>
    <t>0083562804</t>
  </si>
  <si>
    <t>0087242032</t>
  </si>
  <si>
    <t>0088240582</t>
  </si>
  <si>
    <t>0081187977</t>
  </si>
  <si>
    <t>0089670172</t>
  </si>
  <si>
    <t>0078437690</t>
  </si>
  <si>
    <t>0071646236</t>
  </si>
  <si>
    <t>0072386016</t>
  </si>
  <si>
    <t>0076429619</t>
  </si>
  <si>
    <t>0089122126</t>
  </si>
  <si>
    <t>0076961148</t>
  </si>
  <si>
    <t>0079485115</t>
  </si>
  <si>
    <t>0072289593</t>
  </si>
  <si>
    <t>0078703601</t>
  </si>
  <si>
    <t>0084803056</t>
  </si>
  <si>
    <t>0075648803</t>
  </si>
  <si>
    <t>0066378841</t>
  </si>
  <si>
    <t>0074083641</t>
  </si>
  <si>
    <t>0079703129</t>
  </si>
  <si>
    <t>0088022961</t>
  </si>
  <si>
    <t>0057365227</t>
  </si>
  <si>
    <t>0073834985</t>
  </si>
  <si>
    <t>0068205167</t>
  </si>
  <si>
    <t>0077727571</t>
  </si>
  <si>
    <t>0081822961</t>
  </si>
  <si>
    <t>0078743008</t>
  </si>
  <si>
    <t>0078001053</t>
  </si>
  <si>
    <t>0074512533</t>
  </si>
  <si>
    <t>0071807610</t>
  </si>
  <si>
    <t>0088782381</t>
  </si>
  <si>
    <t>0084941368</t>
  </si>
  <si>
    <t>0078738943</t>
  </si>
  <si>
    <t>0072052345</t>
  </si>
  <si>
    <t>0084706783</t>
  </si>
  <si>
    <t>0078274190</t>
  </si>
  <si>
    <t>0089566481</t>
  </si>
  <si>
    <t>0084134133</t>
  </si>
  <si>
    <t>0073769066</t>
  </si>
  <si>
    <t>0071311318</t>
  </si>
  <si>
    <t>0088871394</t>
  </si>
  <si>
    <t>0077912862</t>
  </si>
  <si>
    <t>0073694468</t>
  </si>
  <si>
    <t>0078387243</t>
  </si>
  <si>
    <t>0072770224</t>
  </si>
  <si>
    <t>0081399568</t>
  </si>
  <si>
    <t>0078438181</t>
  </si>
  <si>
    <t>0072729559</t>
  </si>
  <si>
    <t>0083441356</t>
  </si>
  <si>
    <t>0085736609</t>
  </si>
  <si>
    <t>0072491459</t>
  </si>
  <si>
    <t>0078430007</t>
  </si>
  <si>
    <t>0075789355</t>
  </si>
  <si>
    <t>0077891800</t>
  </si>
  <si>
    <t>0088542203</t>
  </si>
  <si>
    <t>0077986583</t>
  </si>
  <si>
    <t>0075212142</t>
  </si>
  <si>
    <t>0078832053</t>
  </si>
  <si>
    <t>0075593292</t>
  </si>
  <si>
    <t>0077602045</t>
  </si>
  <si>
    <t>0085374150</t>
  </si>
  <si>
    <t>0075522828</t>
  </si>
  <si>
    <t>0066393182</t>
  </si>
  <si>
    <t>0097796447</t>
  </si>
  <si>
    <t>0072283342</t>
  </si>
  <si>
    <t>0071219239</t>
  </si>
  <si>
    <t>0088938599</t>
  </si>
  <si>
    <t>0078446406</t>
  </si>
  <si>
    <t>0083774281</t>
  </si>
  <si>
    <t>0073929447</t>
  </si>
  <si>
    <t>0088958678</t>
  </si>
  <si>
    <t>0084976378</t>
  </si>
  <si>
    <t>0087891188</t>
  </si>
  <si>
    <t>0081457176</t>
  </si>
  <si>
    <t>0071622036</t>
  </si>
  <si>
    <t>0079608891</t>
  </si>
  <si>
    <t>0077762818</t>
  </si>
  <si>
    <t>0071182675</t>
  </si>
  <si>
    <t>0082173700</t>
  </si>
  <si>
    <t>0084098266</t>
  </si>
  <si>
    <t>0074882100</t>
  </si>
  <si>
    <t>0071236243</t>
  </si>
  <si>
    <t>0078949939</t>
  </si>
  <si>
    <t>0082501297</t>
  </si>
  <si>
    <t>0081876765</t>
  </si>
  <si>
    <t>0078288239</t>
  </si>
  <si>
    <t>0086642724</t>
  </si>
  <si>
    <t>0081821308</t>
  </si>
  <si>
    <t>0085229170</t>
  </si>
  <si>
    <t>0083971391</t>
  </si>
  <si>
    <t>0075520860</t>
  </si>
  <si>
    <t>0082400975</t>
  </si>
  <si>
    <t>0088274149</t>
  </si>
  <si>
    <t>0068480160</t>
  </si>
  <si>
    <t>0085775727</t>
  </si>
  <si>
    <t>0083342311</t>
  </si>
  <si>
    <t>0073115838</t>
  </si>
  <si>
    <t>0071864294</t>
  </si>
  <si>
    <t>0077286187</t>
  </si>
  <si>
    <t>0075542951</t>
  </si>
  <si>
    <t>0087614476</t>
  </si>
  <si>
    <t>0083411625</t>
  </si>
  <si>
    <t>0076641257</t>
  </si>
  <si>
    <t>0076028068</t>
  </si>
  <si>
    <t>0075190720</t>
  </si>
  <si>
    <t>0075157328</t>
  </si>
  <si>
    <t>0089438960</t>
  </si>
  <si>
    <t>0082735267</t>
  </si>
  <si>
    <t>0078570261</t>
  </si>
  <si>
    <t>3083829957</t>
  </si>
  <si>
    <t>0075659173</t>
  </si>
  <si>
    <t>0089280323</t>
  </si>
  <si>
    <t>0082885119</t>
  </si>
  <si>
    <t>0075673755</t>
  </si>
  <si>
    <t>0089419912</t>
  </si>
  <si>
    <t>0076708551</t>
  </si>
  <si>
    <t>0074997808</t>
  </si>
  <si>
    <t>0075360433</t>
  </si>
  <si>
    <t>0087601840</t>
  </si>
  <si>
    <t>0086821185</t>
  </si>
  <si>
    <t>0074304580</t>
  </si>
  <si>
    <t>0081087651</t>
  </si>
  <si>
    <t>0072253029</t>
  </si>
  <si>
    <t>0085538511</t>
  </si>
  <si>
    <t>0086714381</t>
  </si>
  <si>
    <t>0073634456</t>
  </si>
  <si>
    <t>0087086246</t>
  </si>
  <si>
    <t>0072956827</t>
  </si>
  <si>
    <t>0074010906</t>
  </si>
  <si>
    <t>0083100924</t>
  </si>
  <si>
    <t>0084315235</t>
  </si>
  <si>
    <t>0075291310</t>
  </si>
  <si>
    <t>0089810912</t>
  </si>
  <si>
    <t>0079562659</t>
  </si>
  <si>
    <t>0084868267</t>
  </si>
  <si>
    <t>0085807231</t>
  </si>
  <si>
    <t>0078943268</t>
  </si>
  <si>
    <t>0074440172</t>
  </si>
  <si>
    <t>0079737802</t>
  </si>
  <si>
    <t>0089819624</t>
  </si>
  <si>
    <t>0073260155</t>
  </si>
  <si>
    <t>0072134242</t>
  </si>
  <si>
    <t>0072225556</t>
  </si>
  <si>
    <t>0088987368</t>
  </si>
  <si>
    <t>0072878875</t>
  </si>
  <si>
    <t>0073633897</t>
  </si>
  <si>
    <t>0076717965</t>
  </si>
  <si>
    <t>0084367637</t>
  </si>
  <si>
    <t>0069292769</t>
  </si>
  <si>
    <t>0082142769</t>
  </si>
  <si>
    <t>0078869274</t>
  </si>
  <si>
    <t>0072519701</t>
  </si>
  <si>
    <t>0076086653</t>
  </si>
  <si>
    <t>0081396553</t>
  </si>
  <si>
    <t>0077376837</t>
  </si>
  <si>
    <t>0072572250</t>
  </si>
  <si>
    <t>0081339664</t>
  </si>
  <si>
    <t>0083792761</t>
  </si>
  <si>
    <t>0086793764</t>
  </si>
  <si>
    <t>0079605499</t>
  </si>
  <si>
    <t>0081694216</t>
  </si>
  <si>
    <t>0073026332</t>
  </si>
  <si>
    <t>0074008911</t>
  </si>
  <si>
    <t>0079664186</t>
  </si>
  <si>
    <t>0071766540</t>
  </si>
  <si>
    <t>0079133427</t>
  </si>
  <si>
    <t>0088555343</t>
  </si>
  <si>
    <t>0077295800</t>
  </si>
  <si>
    <t>0085768830</t>
  </si>
  <si>
    <t>0076122926</t>
  </si>
  <si>
    <t>0074483989</t>
  </si>
  <si>
    <t>0086156612</t>
  </si>
  <si>
    <t>0079997587</t>
  </si>
  <si>
    <t>0086528313</t>
  </si>
  <si>
    <t>0079927608</t>
  </si>
  <si>
    <t>0071764188</t>
  </si>
  <si>
    <t>0093553356</t>
  </si>
  <si>
    <t>0071148524</t>
  </si>
  <si>
    <t>0087198334</t>
  </si>
  <si>
    <t>3066686595</t>
  </si>
  <si>
    <t>0071506584</t>
  </si>
  <si>
    <t>0075175768</t>
  </si>
  <si>
    <t>0073607624</t>
  </si>
  <si>
    <t>0084568233</t>
  </si>
  <si>
    <t>0079724768</t>
  </si>
  <si>
    <t>0082383471</t>
  </si>
  <si>
    <t>0087331528</t>
  </si>
  <si>
    <t>0084708411</t>
  </si>
  <si>
    <t>0085776022</t>
  </si>
  <si>
    <t>0077893486</t>
  </si>
  <si>
    <t>0079833726</t>
  </si>
  <si>
    <t>0079183786</t>
  </si>
  <si>
    <t>0073622117</t>
  </si>
  <si>
    <t>0076829684</t>
  </si>
  <si>
    <t>0087533766</t>
  </si>
  <si>
    <t>0087206394</t>
  </si>
  <si>
    <t>0079723371</t>
  </si>
  <si>
    <t>0075224330</t>
  </si>
  <si>
    <t>0074772415</t>
  </si>
  <si>
    <t>0071096378</t>
  </si>
  <si>
    <t>0088155343</t>
  </si>
  <si>
    <t>0074455987</t>
  </si>
  <si>
    <t>0074230926</t>
  </si>
  <si>
    <t>0084204574</t>
  </si>
  <si>
    <t>0089737936</t>
  </si>
  <si>
    <t>9975057114</t>
  </si>
  <si>
    <t>0085390255</t>
  </si>
  <si>
    <t>0079887286</t>
  </si>
  <si>
    <t>0071871367</t>
  </si>
  <si>
    <t>0085203500</t>
  </si>
  <si>
    <t>0074598908</t>
  </si>
  <si>
    <t>0074362280</t>
  </si>
  <si>
    <t>0082480274</t>
  </si>
  <si>
    <t>0077238287</t>
  </si>
  <si>
    <t>0082465089</t>
  </si>
  <si>
    <t>0083193115</t>
  </si>
  <si>
    <t>0068045212</t>
  </si>
  <si>
    <t>0089039025</t>
  </si>
  <si>
    <t>0073700971</t>
  </si>
  <si>
    <t>0073900458</t>
  </si>
  <si>
    <t>0076961725</t>
  </si>
  <si>
    <t>0075947929</t>
  </si>
  <si>
    <t>0069521812</t>
  </si>
  <si>
    <t>0073231090</t>
  </si>
  <si>
    <t>0076079779</t>
  </si>
  <si>
    <t>0088959162</t>
  </si>
  <si>
    <t>0074318370</t>
  </si>
  <si>
    <t>0084476399</t>
  </si>
  <si>
    <t>0088589421</t>
  </si>
  <si>
    <t>0082232662</t>
  </si>
  <si>
    <t>0071450025</t>
  </si>
  <si>
    <t>0089566204</t>
  </si>
  <si>
    <t>0071762669</t>
  </si>
  <si>
    <t>0085079529</t>
  </si>
  <si>
    <t>0079051361</t>
  </si>
  <si>
    <t>0077298230</t>
  </si>
  <si>
    <t>0083652738</t>
  </si>
  <si>
    <t>0078135819</t>
  </si>
  <si>
    <t>0066810673</t>
  </si>
  <si>
    <t>0073466518</t>
  </si>
  <si>
    <t>0072404727</t>
  </si>
  <si>
    <t>0073147033</t>
  </si>
  <si>
    <t>0074121865</t>
  </si>
  <si>
    <t>0071219692</t>
  </si>
  <si>
    <t>0075162270</t>
  </si>
  <si>
    <t>0087684832</t>
  </si>
  <si>
    <t>0085018490</t>
  </si>
  <si>
    <t>0077668079</t>
  </si>
  <si>
    <t>0073468738</t>
  </si>
  <si>
    <t>0077503713</t>
  </si>
  <si>
    <t>0084716375</t>
  </si>
  <si>
    <t>0063893389</t>
  </si>
  <si>
    <t>0074006344</t>
  </si>
  <si>
    <t>0095073485</t>
  </si>
  <si>
    <t>0081738818</t>
  </si>
  <si>
    <t>0086771049</t>
  </si>
  <si>
    <t>0073285922</t>
  </si>
  <si>
    <t>0074321499</t>
  </si>
  <si>
    <t>0077997322</t>
  </si>
  <si>
    <t>0085264381</t>
  </si>
  <si>
    <t>0076526470</t>
  </si>
  <si>
    <t>0089788097</t>
  </si>
  <si>
    <t>0078751487</t>
  </si>
  <si>
    <t>0084467724</t>
  </si>
  <si>
    <t>0073349508</t>
  </si>
  <si>
    <t>0075000685</t>
  </si>
  <si>
    <t>0078960294</t>
  </si>
  <si>
    <t>0074543890</t>
  </si>
  <si>
    <t>0074244615</t>
  </si>
  <si>
    <t>0071251030</t>
  </si>
  <si>
    <t>0096776816</t>
  </si>
  <si>
    <t>0077185831</t>
  </si>
  <si>
    <t>0087941871</t>
  </si>
  <si>
    <t>0084002312</t>
  </si>
  <si>
    <t>0074125586</t>
  </si>
  <si>
    <t>0076592283</t>
  </si>
  <si>
    <t>0074833044</t>
  </si>
  <si>
    <t>0088318985</t>
  </si>
  <si>
    <t>0075305151</t>
  </si>
  <si>
    <t>0082412952</t>
  </si>
  <si>
    <t>0082123456</t>
  </si>
  <si>
    <t>0089827004</t>
  </si>
  <si>
    <t>0074232765</t>
  </si>
  <si>
    <t>0076342790</t>
  </si>
  <si>
    <t>0078199155</t>
  </si>
  <si>
    <t>0077416245</t>
  </si>
  <si>
    <t>0076394695</t>
  </si>
  <si>
    <t>0085541337</t>
  </si>
  <si>
    <t>0077139959</t>
  </si>
  <si>
    <t>0083023664</t>
  </si>
  <si>
    <t>0078063195</t>
  </si>
  <si>
    <t>0073965276</t>
  </si>
  <si>
    <t>0089101192</t>
  </si>
  <si>
    <t>0073657325</t>
  </si>
  <si>
    <t>0079349208</t>
  </si>
  <si>
    <t>0071757184</t>
  </si>
  <si>
    <t>0067065123</t>
  </si>
  <si>
    <t>0087272492</t>
  </si>
  <si>
    <t>0081189923</t>
  </si>
  <si>
    <t>0086792402</t>
  </si>
  <si>
    <t>0081671175</t>
  </si>
  <si>
    <t>0079203078</t>
  </si>
  <si>
    <t>0085761391</t>
  </si>
  <si>
    <t>0074540502</t>
  </si>
  <si>
    <t>0083630087</t>
  </si>
  <si>
    <t>0083097105</t>
  </si>
  <si>
    <t>0083504816</t>
  </si>
  <si>
    <t>0071206357</t>
  </si>
  <si>
    <t>0086410437</t>
  </si>
  <si>
    <t>0086258926</t>
  </si>
  <si>
    <t>0075437631</t>
  </si>
  <si>
    <t>3076773561</t>
  </si>
  <si>
    <t>0088716905</t>
  </si>
  <si>
    <t>0081271619</t>
  </si>
  <si>
    <t>0074244152</t>
  </si>
  <si>
    <t>0072831099</t>
  </si>
  <si>
    <t>0083171123</t>
  </si>
  <si>
    <t>0076416743</t>
  </si>
  <si>
    <t>0089165106</t>
  </si>
  <si>
    <t>0079986384</t>
  </si>
  <si>
    <t>0079262880</t>
  </si>
  <si>
    <t>0086241478</t>
  </si>
  <si>
    <t>0084383830</t>
  </si>
  <si>
    <t>0077036639</t>
  </si>
  <si>
    <t>0072801977</t>
  </si>
  <si>
    <t>0072050863</t>
  </si>
  <si>
    <t>0072656448</t>
  </si>
  <si>
    <t>0089053823</t>
  </si>
  <si>
    <t>0078718281</t>
  </si>
  <si>
    <t>0062918668</t>
  </si>
  <si>
    <t>3078993004</t>
  </si>
  <si>
    <t>0072780047</t>
  </si>
  <si>
    <t>0085115628</t>
  </si>
  <si>
    <t>0083396225</t>
  </si>
  <si>
    <t>0087669259</t>
  </si>
  <si>
    <t>0073429702</t>
  </si>
  <si>
    <t>0083372432</t>
  </si>
  <si>
    <t>0085332473</t>
  </si>
  <si>
    <t>0076912403</t>
  </si>
  <si>
    <t>0077129655</t>
  </si>
  <si>
    <t>0088321062</t>
  </si>
  <si>
    <t>0076475978</t>
  </si>
  <si>
    <t>0078906027</t>
  </si>
  <si>
    <t>0071336763</t>
  </si>
  <si>
    <t>0069669039</t>
  </si>
  <si>
    <t>0079433030</t>
  </si>
  <si>
    <t>0075977692</t>
  </si>
  <si>
    <t>0077629879</t>
  </si>
  <si>
    <t>0082824495</t>
  </si>
  <si>
    <t>0076028773</t>
  </si>
  <si>
    <t>0086555870</t>
  </si>
  <si>
    <t>0073786202</t>
  </si>
  <si>
    <t>0082224610</t>
  </si>
  <si>
    <t>0085106403</t>
  </si>
  <si>
    <t>0075976922</t>
  </si>
  <si>
    <t>0072942135</t>
  </si>
  <si>
    <t>0076797410</t>
  </si>
  <si>
    <t>0078380638</t>
  </si>
  <si>
    <t>0074322768</t>
  </si>
  <si>
    <t>0087164168</t>
  </si>
  <si>
    <t>0089802869</t>
  </si>
  <si>
    <t>0074959884</t>
  </si>
  <si>
    <t>0076859488</t>
  </si>
  <si>
    <t>0079499499</t>
  </si>
  <si>
    <t>0079191517</t>
  </si>
  <si>
    <t>0073165626</t>
  </si>
  <si>
    <t>0075725137</t>
  </si>
  <si>
    <t>0086922120</t>
  </si>
  <si>
    <t>0089459869</t>
  </si>
  <si>
    <t>0072659641</t>
  </si>
  <si>
    <t>0075902097</t>
  </si>
  <si>
    <t>0075760878</t>
  </si>
  <si>
    <t>0076710252</t>
  </si>
  <si>
    <t>3082252589</t>
  </si>
  <si>
    <t>0081487688</t>
  </si>
  <si>
    <t>0079966199</t>
  </si>
  <si>
    <t>0079711938</t>
  </si>
  <si>
    <t>0075642722</t>
  </si>
  <si>
    <t>0079812326</t>
  </si>
  <si>
    <t>0071994662</t>
  </si>
  <si>
    <t>0075767024</t>
  </si>
  <si>
    <t>0075945527</t>
  </si>
  <si>
    <t>0075203333</t>
  </si>
  <si>
    <t>0082899600</t>
  </si>
  <si>
    <t>0074608372</t>
  </si>
  <si>
    <t>0087943716</t>
  </si>
  <si>
    <t>0083764376</t>
  </si>
  <si>
    <t>0079206620</t>
  </si>
  <si>
    <t>0078281942</t>
  </si>
  <si>
    <t>0084138277</t>
  </si>
  <si>
    <t>0085238531</t>
  </si>
  <si>
    <t>0085115783</t>
  </si>
  <si>
    <t>0073716809</t>
  </si>
  <si>
    <t>0074437216</t>
  </si>
  <si>
    <t>0088309063</t>
  </si>
  <si>
    <t>0075745298</t>
  </si>
  <si>
    <t>0078806756</t>
  </si>
  <si>
    <t>0073914758</t>
  </si>
  <si>
    <t>0079043349</t>
  </si>
  <si>
    <t>0076735909</t>
  </si>
  <si>
    <t>0076756733</t>
  </si>
  <si>
    <t>0061829674</t>
  </si>
  <si>
    <t>0072754504</t>
  </si>
  <si>
    <t>0074474946</t>
  </si>
  <si>
    <t>0078182374</t>
  </si>
  <si>
    <t>0089828595</t>
  </si>
  <si>
    <t>0086951035</t>
  </si>
  <si>
    <t>0088885868</t>
  </si>
  <si>
    <t>0076223373</t>
  </si>
  <si>
    <t>0085878842</t>
  </si>
  <si>
    <t>0074063772</t>
  </si>
  <si>
    <t>0073805319</t>
  </si>
  <si>
    <t>0081968758</t>
  </si>
  <si>
    <t>0072940391</t>
  </si>
  <si>
    <t>0083265573</t>
  </si>
  <si>
    <t>0088236746</t>
  </si>
  <si>
    <t>0075466071</t>
  </si>
  <si>
    <t>0076772814</t>
  </si>
  <si>
    <t>0077519874</t>
  </si>
  <si>
    <t>0075760169</t>
  </si>
  <si>
    <t>0079693846</t>
  </si>
  <si>
    <t>0089879421</t>
  </si>
  <si>
    <t>0068006512</t>
  </si>
  <si>
    <t>0071130954</t>
  </si>
  <si>
    <t>0079585245</t>
  </si>
  <si>
    <t>0089560348</t>
  </si>
  <si>
    <t>0087229533</t>
  </si>
  <si>
    <t>0076383912</t>
  </si>
  <si>
    <t>0084184826</t>
  </si>
  <si>
    <t>0074295353</t>
  </si>
  <si>
    <t>0078811070</t>
  </si>
  <si>
    <t>0087543024</t>
  </si>
  <si>
    <t>0084900168</t>
  </si>
  <si>
    <t>0087366399</t>
  </si>
  <si>
    <t>0084030325</t>
  </si>
  <si>
    <t>0082982287</t>
  </si>
  <si>
    <t>0074848099</t>
  </si>
  <si>
    <t>0071069610</t>
  </si>
  <si>
    <t>0086032697</t>
  </si>
  <si>
    <t>0078197933</t>
  </si>
  <si>
    <t>0064799848</t>
  </si>
  <si>
    <t>3075924866</t>
  </si>
  <si>
    <t>12 TAV 3</t>
  </si>
  <si>
    <t>12 TKJ 4</t>
  </si>
  <si>
    <t>DATA PESERTA DIDIK SMKN 1 MAJA</t>
  </si>
  <si>
    <t>19850901 202421 1 007</t>
  </si>
  <si>
    <t>Budi Priatna, M.T.</t>
  </si>
  <si>
    <t>Dini Astuti Suryadi, S.T.</t>
  </si>
  <si>
    <t>19890429 202421 2 025</t>
  </si>
  <si>
    <t>Dzikry Imaduddin Shoimun, S.Pd.</t>
  </si>
  <si>
    <t>19930321 202421 1 023</t>
  </si>
  <si>
    <t>3210061105000081</t>
  </si>
  <si>
    <t>Lala Kusmala, S.Pd.</t>
  </si>
  <si>
    <t>19830505 202421 1 010</t>
  </si>
  <si>
    <t>19820314 202421 2 012</t>
  </si>
  <si>
    <t>3210082708870121</t>
  </si>
  <si>
    <t>Nanda Juanda Dipura Atmaja, S.Kom.</t>
  </si>
  <si>
    <t>3210062605960061</t>
  </si>
  <si>
    <t>Suryaman, S.P., M.P.</t>
  </si>
  <si>
    <t>Sutanto Wibowo, S.Pd.</t>
  </si>
  <si>
    <t>19900314 202421 1 012</t>
  </si>
  <si>
    <t>0</t>
  </si>
  <si>
    <t>JML</t>
  </si>
  <si>
    <t>STS</t>
  </si>
  <si>
    <t>SAS</t>
  </si>
  <si>
    <t>LM1</t>
  </si>
  <si>
    <t>LM2</t>
  </si>
  <si>
    <t>LM3</t>
  </si>
  <si>
    <t>LM4</t>
  </si>
  <si>
    <t>LM5</t>
  </si>
  <si>
    <t>NILAI FORMATIF LINGKUP MATERI</t>
  </si>
  <si>
    <t>LM6</t>
  </si>
  <si>
    <t>NILAI SUMATIF
LINGKUP MATERI</t>
  </si>
  <si>
    <t>NR</t>
  </si>
  <si>
    <t>Guru Mata Pelajaran,</t>
  </si>
  <si>
    <t>Mengetahui</t>
  </si>
  <si>
    <t>Wali Kelas,</t>
  </si>
  <si>
    <t>RNS</t>
  </si>
  <si>
    <t>Keterangan:</t>
  </si>
  <si>
    <t>LM</t>
  </si>
  <si>
    <t>Lingkup Materi</t>
  </si>
  <si>
    <t>Rata-rata Nilai Sumatif Lingkup Materi</t>
  </si>
  <si>
    <t>Nilai Sumatif Tengah Semester</t>
  </si>
  <si>
    <t>Nilai Sumatif Akhir Semester</t>
  </si>
  <si>
    <t>Nilai Rapor</t>
  </si>
  <si>
    <t>INDUK</t>
  </si>
  <si>
    <t>NIP/NIK</t>
  </si>
  <si>
    <t>% Hadir</t>
  </si>
  <si>
    <t>PRINT
COVER</t>
  </si>
  <si>
    <t>NAMA GURU</t>
  </si>
  <si>
    <t>MATA PELAJARAN</t>
  </si>
  <si>
    <t>NAMA SEKOLAH</t>
  </si>
  <si>
    <t>TAHUN PELAJARAN</t>
  </si>
  <si>
    <t>SEMESTER</t>
  </si>
  <si>
    <t>Ganjil</t>
  </si>
  <si>
    <t>SMK Negeri 1 Maja</t>
  </si>
  <si>
    <t>UR</t>
  </si>
  <si>
    <t>Mata Pelajaran</t>
  </si>
  <si>
    <t>Guru Mata Pelajaran</t>
  </si>
  <si>
    <t>Kelas</t>
  </si>
  <si>
    <t>Wali Kelas</t>
  </si>
  <si>
    <t>KKTP :</t>
  </si>
  <si>
    <t>......</t>
  </si>
  <si>
    <t>Genap</t>
  </si>
  <si>
    <t>ABI ABDUL PRATAMA</t>
  </si>
  <si>
    <t>ABIL RIZQI APRIAN NURHADANI</t>
  </si>
  <si>
    <t>BANNY NUGRAHA</t>
  </si>
  <si>
    <t>BRIAN AMWAL GUMELAR</t>
  </si>
  <si>
    <t>DENI SETIADI</t>
  </si>
  <si>
    <t>DHIMAS ZAINAL MUTAQIN</t>
  </si>
  <si>
    <t>DITO ARYA PAMUNGKAS</t>
  </si>
  <si>
    <t>HAMMAD MUTTAQI</t>
  </si>
  <si>
    <t>HERLINA AULIA KASIH</t>
  </si>
  <si>
    <t>MEISA HANINDYA NIRMALA</t>
  </si>
  <si>
    <t>MUHAMAD ANGGI HARDIYANTO</t>
  </si>
  <si>
    <t>MUHAMAD AYI FIRMANSYAH</t>
  </si>
  <si>
    <t>MUHAMAD ERLANGGA ALFARIZI</t>
  </si>
  <si>
    <t>MUHAMAD FAHRI MUBAROK</t>
  </si>
  <si>
    <t>MUHAMAD FAZAR FAUZI ARIPIN</t>
  </si>
  <si>
    <t>MUHAMAD RAJEV ARBHANI</t>
  </si>
  <si>
    <t>MUHAMAD SHOFWAN KHOIRY</t>
  </si>
  <si>
    <t>MUHAMMAD RAFFAEL FAATHIR RAMDHANA</t>
  </si>
  <si>
    <t>MUHAMMAD RIFQY SYAMSUL MA'ARIF</t>
  </si>
  <si>
    <t>NANDY RIZKY NUGRAHA</t>
  </si>
  <si>
    <t>NANDYA SYAHRUL MA'RAZ</t>
  </si>
  <si>
    <t>RAFFI WARDIYANTO</t>
  </si>
  <si>
    <t>RAFIKA FEBRYANA</t>
  </si>
  <si>
    <t>RAIHAN SONI RAHMAWAN</t>
  </si>
  <si>
    <t>REVI AIRLANGGA</t>
  </si>
  <si>
    <t>RIVAL ADREZA PRAMUDIA</t>
  </si>
  <si>
    <t>RIZKY FEBRIANSYAH</t>
  </si>
  <si>
    <t>SALMA NURJANAH</t>
  </si>
  <si>
    <t>SELAMAT RIYADI</t>
  </si>
  <si>
    <t>SELPIANA PRIDA AMELIA NINGTIAS</t>
  </si>
  <si>
    <t>SHIPA DINI MEILIANI</t>
  </si>
  <si>
    <t>SYAHIRA BARKA AULIYA</t>
  </si>
  <si>
    <t>TRIO MANDALA PUTRA</t>
  </si>
  <si>
    <t>ZHAIFANI HAMDAN HIDAYAT</t>
  </si>
  <si>
    <t>AHMAD FERDI HAERI</t>
  </si>
  <si>
    <t>ALIF DESTA PRAYUDA</t>
  </si>
  <si>
    <t>APGAN AHMAD APANDI</t>
  </si>
  <si>
    <t>ASEP DHIDAN BERLIANSYAH</t>
  </si>
  <si>
    <t>DADAN HERDIANSYAH</t>
  </si>
  <si>
    <t>DAFFA CHIKAL FIRMANSYAH</t>
  </si>
  <si>
    <t>DHIZAN ALFATH HIDAYAT</t>
  </si>
  <si>
    <t>DIMAS MUHAMMAD FAIZ</t>
  </si>
  <si>
    <t>GANGGA CAHYA SAPUTRA</t>
  </si>
  <si>
    <t>GILANG MAULANA</t>
  </si>
  <si>
    <t>HAERUL HUDA</t>
  </si>
  <si>
    <t>HAMDAN JAENAL MUTAKIM</t>
  </si>
  <si>
    <t>KAREL DWI PUTRA BACHTIAR</t>
  </si>
  <si>
    <t>LUTFI NADHIF MUKTABAR</t>
  </si>
  <si>
    <t>M YASIN FAJAR ASSIDIQ</t>
  </si>
  <si>
    <t>M. RAIHAN ABDILAH</t>
  </si>
  <si>
    <t>M. SIGIT HERMAWAN</t>
  </si>
  <si>
    <t>MAELUL IKHSAN</t>
  </si>
  <si>
    <t>MIFTAH FAUZI</t>
  </si>
  <si>
    <t>MUHAMAD FAISAL</t>
  </si>
  <si>
    <t>MUHAMAD PAQIH ALFAWAZ</t>
  </si>
  <si>
    <t>MUHAMAD RAIHAN SAGUNA</t>
  </si>
  <si>
    <t>MUHAMMAD FAZRIL PUTRA PRATAMA</t>
  </si>
  <si>
    <t>MUHAMMAD RIDZWAN FIRMANSYAH</t>
  </si>
  <si>
    <t>RAFI RAMADAN</t>
  </si>
  <si>
    <t>RANDI RAMDAN</t>
  </si>
  <si>
    <t>RIZKI MAULANA PUTRA</t>
  </si>
  <si>
    <t>RYAN HERDIANSYAH</t>
  </si>
  <si>
    <t>YAYAT SURYANA</t>
  </si>
  <si>
    <t>AGIN RIANTO</t>
  </si>
  <si>
    <t>ALKI ALKAHFI</t>
  </si>
  <si>
    <t>ASEP SAEPUL NAJAR</t>
  </si>
  <si>
    <t>DEDE ALAN ERLANDA</t>
  </si>
  <si>
    <t>DHERIS ANDIKA</t>
  </si>
  <si>
    <t>FAZRI AIMAN</t>
  </si>
  <si>
    <t>GALIH FADILLAH</t>
  </si>
  <si>
    <t>M. ASEP PATHUL BARRI</t>
  </si>
  <si>
    <t>M. IHSAN PIRMANSAH</t>
  </si>
  <si>
    <t>M. RAFI AGAM DESTIAN</t>
  </si>
  <si>
    <t>M. RAYHAN SAPUTRA</t>
  </si>
  <si>
    <t>MOHAMAD ALFIN ZAKYA RAMDANI</t>
  </si>
  <si>
    <t>MUHAMAD FADLI RIDWANNULOH</t>
  </si>
  <si>
    <t>MUHAMAD INAN SOLEHUDIN</t>
  </si>
  <si>
    <t>MUHAMAD NOFAL WAHFI</t>
  </si>
  <si>
    <t>MUHAMAD RHEYVAN RHAMDHANI</t>
  </si>
  <si>
    <t>MUHAMAD RIZALDY FIKRI</t>
  </si>
  <si>
    <t>MUHAMMAD AL FATHIR</t>
  </si>
  <si>
    <t>MUHAMMAD FAJAR NURSHIDDIQ</t>
  </si>
  <si>
    <t>NABIL ARDIANSYAH SAPUTRA</t>
  </si>
  <si>
    <t>RAIHAN NAUFAL NASRULLAH</t>
  </si>
  <si>
    <t>RANDI SULAEMAN</t>
  </si>
  <si>
    <t>REIGA DIMAS TRIANSYA</t>
  </si>
  <si>
    <t>RIFAL ALKAHFIAN</t>
  </si>
  <si>
    <t>TOMY KURNIAWAN</t>
  </si>
  <si>
    <t>YOGA PUTRA PRATAMA</t>
  </si>
  <si>
    <t>AL FAZR MAULIDAN PUTRA SURYANA</t>
  </si>
  <si>
    <t>ALINZA NURUL ZAENI</t>
  </si>
  <si>
    <t>ALMAHQVIRA MEILANI SUSANTO</t>
  </si>
  <si>
    <t>ARYA WIJAYA</t>
  </si>
  <si>
    <t>ATIKA REVA OKTAVIA</t>
  </si>
  <si>
    <t>AULIA SINTA NUGRAHA</t>
  </si>
  <si>
    <t>DANIEL UTOMO</t>
  </si>
  <si>
    <t>DENIA ODELIA SUNCHAIN</t>
  </si>
  <si>
    <t>EGI PRIANA</t>
  </si>
  <si>
    <t>ENOK EKA YULIANA</t>
  </si>
  <si>
    <t>FAKHRI AKBAR FATHURRAHMAN</t>
  </si>
  <si>
    <t>FEBI KHOERUNNISA</t>
  </si>
  <si>
    <t>HIKMAL MAULANA KAMIL</t>
  </si>
  <si>
    <t>INA NUR PITRIA</t>
  </si>
  <si>
    <t>INDRA FATTA ZHOFIER MURTADLO</t>
  </si>
  <si>
    <t>JUNOVA PEBRIANO AZMI</t>
  </si>
  <si>
    <t>KRISTINA MAULIDA</t>
  </si>
  <si>
    <t>M. FADLY HERDIANSAH</t>
  </si>
  <si>
    <t>MALLA HATUL AENI AL MUSDHOLIFAH</t>
  </si>
  <si>
    <t>MEIFITA KAMELIA ZAHRA</t>
  </si>
  <si>
    <t>MUHAMAD AFRIYAN LESMANA</t>
  </si>
  <si>
    <t>MUHAMAD ALFIN RAMADANI</t>
  </si>
  <si>
    <t>MUHAMAD LUTFI</t>
  </si>
  <si>
    <t>NABILA RAMADHANI</t>
  </si>
  <si>
    <t>NAZIYA AZZAHRA</t>
  </si>
  <si>
    <t>NOK ASIAH HIDAYAH</t>
  </si>
  <si>
    <t>PACHRI MUHAMAD ZAHIR ALI</t>
  </si>
  <si>
    <t>RAMLI MUHAMAD RIZQI</t>
  </si>
  <si>
    <t>RATNA JUANDANI</t>
  </si>
  <si>
    <t>RIO RIZQI MAULIDIYA PRABOWO</t>
  </si>
  <si>
    <t>SILMA NUR ROSYIDAH</t>
  </si>
  <si>
    <t>SINDI NURJANAH</t>
  </si>
  <si>
    <t>SUBHAN DHARMA PUTRA</t>
  </si>
  <si>
    <t>TIO HERIA SAPUTRA</t>
  </si>
  <si>
    <t>WILLY PERMANA PUTRA</t>
  </si>
  <si>
    <t>AAN DARAWATI</t>
  </si>
  <si>
    <t>ALDYANSAH</t>
  </si>
  <si>
    <t>ALEYA NURMALIA</t>
  </si>
  <si>
    <t>AULIA NURUL SEPTIANI</t>
  </si>
  <si>
    <t>DANU SONJAYA</t>
  </si>
  <si>
    <t>DEDE ANGGA SAPUTRA</t>
  </si>
  <si>
    <t>DEDE IMA SITI NURHALIMAH</t>
  </si>
  <si>
    <t>ELSYA ZAQIYATUL INSANI</t>
  </si>
  <si>
    <t>FARIHATUL ZANNAH</t>
  </si>
  <si>
    <t>FATHIR MUHAMAD ARRAHMAN</t>
  </si>
  <si>
    <t>HANI SYIFA RAMADANI</t>
  </si>
  <si>
    <t>HILMI HUSNI MUBAROK</t>
  </si>
  <si>
    <t>IQBAL SAEPUL ROHMAN</t>
  </si>
  <si>
    <t>KHOIRIYATU NISA</t>
  </si>
  <si>
    <t>LYA MAELYATUN ZHAHRA</t>
  </si>
  <si>
    <t>M. RIZAL</t>
  </si>
  <si>
    <t>M. RIZKI PURNAMA HARTONO</t>
  </si>
  <si>
    <t>MARSHA SHOPIA AGUSTINA</t>
  </si>
  <si>
    <t>MIA AGUSTINA</t>
  </si>
  <si>
    <t>MOH. YAZID GANI</t>
  </si>
  <si>
    <t>MUHAMAD DEDE ANGGA</t>
  </si>
  <si>
    <t>MUHAMAD DIRLI IMAN PRATAMA</t>
  </si>
  <si>
    <t>NAESA NURSAFANI</t>
  </si>
  <si>
    <t>NANDAR ISKANDAR</t>
  </si>
  <si>
    <t>NENG GHINNA RAESITA</t>
  </si>
  <si>
    <t>PAHKRU ROZI AL MUBAROK</t>
  </si>
  <si>
    <t>PRISA KARIN MAULIDA</t>
  </si>
  <si>
    <t>RAISYA ZULFATURAHMA</t>
  </si>
  <si>
    <t>RASYA ALKARIM RUSWANDI</t>
  </si>
  <si>
    <t>REZA NURUL FADLI</t>
  </si>
  <si>
    <t>SABIILAA AINUL JANNAH</t>
  </si>
  <si>
    <t>SIDIKAH AMATUSSALAM</t>
  </si>
  <si>
    <t>SURYA INDRA NUGRAHA PUTRA</t>
  </si>
  <si>
    <t>VENI INDRIANI</t>
  </si>
  <si>
    <t>ZAHRA NURFAZRI LIANTI</t>
  </si>
  <si>
    <t>AINI DWI YANTI</t>
  </si>
  <si>
    <t>AJENG AGIES SEPTIYANI</t>
  </si>
  <si>
    <t>ALFAN LUTFI MUBAROK</t>
  </si>
  <si>
    <t>ALVI MUNAWAROH</t>
  </si>
  <si>
    <t>AULIA NURHILWANI</t>
  </si>
  <si>
    <t>AYU WANDIRA</t>
  </si>
  <si>
    <t>AZZAHRA CAHYA QIRANI</t>
  </si>
  <si>
    <t>DIMAS TERISTIAN SUGIYONO</t>
  </si>
  <si>
    <t>DINDA FAZAR MOULIDAH</t>
  </si>
  <si>
    <t>EVA SIFA FATAHILAH</t>
  </si>
  <si>
    <t>FIKRI HAMDAN MAULANA</t>
  </si>
  <si>
    <t>HANI KHAIRANI</t>
  </si>
  <si>
    <t>IZAZ MAULANA</t>
  </si>
  <si>
    <t>META OCTAVIANI FADILAH</t>
  </si>
  <si>
    <t>MUHAMAD SUHANDIKA</t>
  </si>
  <si>
    <t>MUHAMMAD ARI ZAINAL MUTAQIN</t>
  </si>
  <si>
    <t>MUHAMMAD HABIBI</t>
  </si>
  <si>
    <t>MUHAMMAD NIZAR IBRAHIM</t>
  </si>
  <si>
    <t>NADZIRA ZULFIYA HANIFAH</t>
  </si>
  <si>
    <t>NIZAR MUBARAK AHMAD</t>
  </si>
  <si>
    <t>NOVIANA LAELATU ZAHRA</t>
  </si>
  <si>
    <t>PERRI PRAYOGA</t>
  </si>
  <si>
    <t>RAYHAN RAJEESHA WIGUNA</t>
  </si>
  <si>
    <t>RIFAN DZIKRI FATHULHUDA</t>
  </si>
  <si>
    <t>RIMA NURAHMA</t>
  </si>
  <si>
    <t>RIYANTI NUR AISYAH</t>
  </si>
  <si>
    <t>RYAN PACHRI HIDAYATULLOH</t>
  </si>
  <si>
    <t>SITI KOMALA DEWI</t>
  </si>
  <si>
    <t>SITI NURMALA LATIFA ZAHRA</t>
  </si>
  <si>
    <t>SRI TIKA KARTIKA</t>
  </si>
  <si>
    <t>TANTRI INDRIYANI</t>
  </si>
  <si>
    <t>TIO SAPUTRA</t>
  </si>
  <si>
    <t>ZAID RAHMAN AL MUHADZDZIB</t>
  </si>
  <si>
    <t>ABDUL GHOFUR</t>
  </si>
  <si>
    <t>AFDAL BAKHTIAR MAULANA</t>
  </si>
  <si>
    <t>AGUS MAULANA</t>
  </si>
  <si>
    <t>ALDI ALIYUDIN</t>
  </si>
  <si>
    <t>ALDIRENALDI</t>
  </si>
  <si>
    <t>ANJAS PRATAMA SAEPULLOH</t>
  </si>
  <si>
    <t>ARDIKA DZIKRIANTO NUROHMAN</t>
  </si>
  <si>
    <t>AZKAL ANAM</t>
  </si>
  <si>
    <t>BAYU SAPARUDIN</t>
  </si>
  <si>
    <t>DEKA AGUSTYANA</t>
  </si>
  <si>
    <t>DIAZ MECCA PERMANA</t>
  </si>
  <si>
    <t>ELFA ELFIRA HENDRIYANI</t>
  </si>
  <si>
    <t>ELSA TRIANA</t>
  </si>
  <si>
    <t>ENOK LISNA NURAENI</t>
  </si>
  <si>
    <t>FIRDAN MUHAMAD ALFARIZI</t>
  </si>
  <si>
    <t>HILMY AZQIYA MUSHOFFA</t>
  </si>
  <si>
    <t>IIS SETIAWATI</t>
  </si>
  <si>
    <t>KAILA RAHMAWATI</t>
  </si>
  <si>
    <t>KHOIRUL RIVAL AKBAR</t>
  </si>
  <si>
    <t>LINTANG CAHYA KARAINA</t>
  </si>
  <si>
    <t>M. PAHRIL HUSAENI</t>
  </si>
  <si>
    <t>MUHAMAD ARFAN MAOLANA ARYA NUGRAHA</t>
  </si>
  <si>
    <t>MUHAMMAD DAFFA</t>
  </si>
  <si>
    <t>NELI AGUSTIANI</t>
  </si>
  <si>
    <t>NENDHA MEILANA</t>
  </si>
  <si>
    <t>NOPA SULASTRI NURWASILAH</t>
  </si>
  <si>
    <t>REZA SAPUTRA</t>
  </si>
  <si>
    <t>SALWA SERTIFIKA TRIDEWI</t>
  </si>
  <si>
    <t>SAYYIDA FARHATI</t>
  </si>
  <si>
    <t>SEIGHAR HIDAYATUL ILHAM</t>
  </si>
  <si>
    <t>TIA KARINA</t>
  </si>
  <si>
    <t>VIORENZHA NAVIISCHA ALKHALIFI</t>
  </si>
  <si>
    <t>YOGI DWI ANDIKA</t>
  </si>
  <si>
    <t>ZAHRA MEILANY</t>
  </si>
  <si>
    <t>ADIRA TIANSAH WIGUNA</t>
  </si>
  <si>
    <t>ADRIAN MAOLANA</t>
  </si>
  <si>
    <t>ALEN ALPIYANA</t>
  </si>
  <si>
    <t>ARINI SITA FAZRIN</t>
  </si>
  <si>
    <t>AULIA RAHMAWATI</t>
  </si>
  <si>
    <t>AURHEL SALSYA SARANGA</t>
  </si>
  <si>
    <t>BUNGA ROSNIA</t>
  </si>
  <si>
    <t>DEDE TEDDY PRATAMA</t>
  </si>
  <si>
    <t>DEDI RAYADI</t>
  </si>
  <si>
    <t>DIKA ALIANA RAHDIAN</t>
  </si>
  <si>
    <t>FACHRI FAISAL ANWAR</t>
  </si>
  <si>
    <t>FAHRI MUWALID</t>
  </si>
  <si>
    <t>FARIZ MULYA RAMADANI</t>
  </si>
  <si>
    <t>FATHIR ROYYAN</t>
  </si>
  <si>
    <t>LEZA APRILIAN NAFILAH</t>
  </si>
  <si>
    <t>LUTFI KHALIZA</t>
  </si>
  <si>
    <t>M. HANIF ROMADLONI</t>
  </si>
  <si>
    <t>MAYA MAESAROH</t>
  </si>
  <si>
    <t>MOHAMMAD RAIHAN FEBRIANSYAH</t>
  </si>
  <si>
    <t>MUHAMAD HAIDAR NUGRAHA</t>
  </si>
  <si>
    <t>MUHAMAD JAENUDIN</t>
  </si>
  <si>
    <t>MUHAMAD RAFI SAYYID MUZAKI</t>
  </si>
  <si>
    <t>MUHAMAD RIDHWAN NUR RAMADHAN</t>
  </si>
  <si>
    <t>NADILA SULISTIAWATI ANGGRAENI</t>
  </si>
  <si>
    <t>NATASYA DESVITA</t>
  </si>
  <si>
    <t>NIKITASARI</t>
  </si>
  <si>
    <t>RAFIF NURWAHID</t>
  </si>
  <si>
    <t>RAFKHA PUTRA ADHI PRATAMA</t>
  </si>
  <si>
    <t>RERE AURA KIRANA</t>
  </si>
  <si>
    <t>RIHANA NAJWA SAKHI</t>
  </si>
  <si>
    <t>RIKA AMELIYANTI</t>
  </si>
  <si>
    <t>SIGIT PUJIYANTO</t>
  </si>
  <si>
    <t>SUCI APRILLIYANTI</t>
  </si>
  <si>
    <t>YUSEF NURUL FAJAR</t>
  </si>
  <si>
    <t>ADI KURNIA ROBIL JALIL</t>
  </si>
  <si>
    <t>ALDI MAOLANA YUSUP</t>
  </si>
  <si>
    <t>BERI SETIADI BASKARA</t>
  </si>
  <si>
    <t>BUNGA SUKMA NURAYU MEDINA</t>
  </si>
  <si>
    <t>DADAN HIDAYAT GUNAWAN</t>
  </si>
  <si>
    <t>DERIL MARDATIANA</t>
  </si>
  <si>
    <t>DWI TRIANA SYAHRANI</t>
  </si>
  <si>
    <t>ELVANI FARHATUN NISA</t>
  </si>
  <si>
    <t>EVI</t>
  </si>
  <si>
    <t>FAHRI AGUNG NUGRAHA</t>
  </si>
  <si>
    <t>FARIDA AULIA</t>
  </si>
  <si>
    <t>IBNU HUSNI TAQYA</t>
  </si>
  <si>
    <t>INDIRA LISTYA PRAMESTI</t>
  </si>
  <si>
    <t>LISNA CAHYA MAYLANI</t>
  </si>
  <si>
    <t>MAHARDIKA HADYAN AL HAZMI</t>
  </si>
  <si>
    <t>MUHAMAD ABDUL AZIZ</t>
  </si>
  <si>
    <t>MUHAMAD ALIF IMANUL HAQ</t>
  </si>
  <si>
    <t>MUHAMAD OKTAVIAN</t>
  </si>
  <si>
    <t>MUHAMAD RESKI REHANDIKA PRATAMA</t>
  </si>
  <si>
    <t>MUHAMAD RIZKY NURJAMAN</t>
  </si>
  <si>
    <t>MUHAMAD RIZWAN AL DZIKRI</t>
  </si>
  <si>
    <t>MUHAMMAD AIDIL AKBAR GUNAWAN</t>
  </si>
  <si>
    <t>NENI NURMALASARI</t>
  </si>
  <si>
    <t>NISA YENI NURJANAH</t>
  </si>
  <si>
    <t>REPAN ARPANUL RIPAWAN</t>
  </si>
  <si>
    <t>RIDHO ADITYA FADILAH</t>
  </si>
  <si>
    <t>RIZKI AHMAD SETIAWAN</t>
  </si>
  <si>
    <t>RIZKI RAMADHAN</t>
  </si>
  <si>
    <t>SALMAN NUR FAZRI</t>
  </si>
  <si>
    <t>SELSI NURPADILAH</t>
  </si>
  <si>
    <t>SRI WULANDARI</t>
  </si>
  <si>
    <t>STEFANUS RAMADHAN</t>
  </si>
  <si>
    <t>YUDA PRATAMA</t>
  </si>
  <si>
    <t>ALIF AWALUDIN AL KAFI</t>
  </si>
  <si>
    <t>ASIH WINARSIH</t>
  </si>
  <si>
    <t>AZRIL ANZALY PERMANA</t>
  </si>
  <si>
    <t>CECEP RAMDAN</t>
  </si>
  <si>
    <t>DANIA SALWA FAUZIAH</t>
  </si>
  <si>
    <t>DEBY ROBI'ATUL ADAWIAH</t>
  </si>
  <si>
    <t>DIMAS TRIPUTRA FEBRIAN</t>
  </si>
  <si>
    <t>ELISA NURMAULIDIYAH</t>
  </si>
  <si>
    <t>ENJAM JAMALUDIN</t>
  </si>
  <si>
    <t>FARSKA TRIPUTRA BINYSR</t>
  </si>
  <si>
    <t>FAZRIL JANWAR HERNAWAN</t>
  </si>
  <si>
    <t>FITRIANI AZZAHRA</t>
  </si>
  <si>
    <t>FRIDA OKTAVIANI YUNIAR</t>
  </si>
  <si>
    <t>JAHRAA MUFIIDAH</t>
  </si>
  <si>
    <t>KIARA ZAHIRA SYAFA</t>
  </si>
  <si>
    <t>M. LUTHFI MUSYADAD</t>
  </si>
  <si>
    <t>MEGA HARYANI</t>
  </si>
  <si>
    <t>MOH. DEDE DAEROBBY</t>
  </si>
  <si>
    <t>MUHAMAD RYAN PRATAMA</t>
  </si>
  <si>
    <t>MUHAMMAD FAISAL MUSTOFA</t>
  </si>
  <si>
    <t>MUHAMMAD NAVY AHAD</t>
  </si>
  <si>
    <t>RADIT MUHAMAD AZHAR</t>
  </si>
  <si>
    <t>RAKA SYAIFUR ROHMAN</t>
  </si>
  <si>
    <t>RIDLO LAATABARIS</t>
  </si>
  <si>
    <t>RIKO HERMAWAN</t>
  </si>
  <si>
    <t>SAHRI RAMDANI</t>
  </si>
  <si>
    <t>SHEILA APRILIA NOURPADHILLAH</t>
  </si>
  <si>
    <t>SIZKIA HANDAYANI</t>
  </si>
  <si>
    <t>SRI MEGA</t>
  </si>
  <si>
    <t>SUCI MELIANA TRIANI</t>
  </si>
  <si>
    <t>SYAFIRA AZ ZAHRAA</t>
  </si>
  <si>
    <t>ADITYA BADRI PRATAMA</t>
  </si>
  <si>
    <t>ALISA DWI NURHALIZAH</t>
  </si>
  <si>
    <t>ARDAN AHMAD FAOZAN</t>
  </si>
  <si>
    <t>ARI FEBRIYANA</t>
  </si>
  <si>
    <t>ARUL KHAIRUL JALALUDIN</t>
  </si>
  <si>
    <t>AYIDA</t>
  </si>
  <si>
    <t>DEDE MUHAMMAD RUSDIANTO</t>
  </si>
  <si>
    <t>DIKA KURNIAWAN</t>
  </si>
  <si>
    <t>ENOK NOWALIAH</t>
  </si>
  <si>
    <t>FIKRI PIRMAN MAULANA</t>
  </si>
  <si>
    <t>FIKRI SEFTIAN RAMDANI</t>
  </si>
  <si>
    <t>HAPID AWALUDIN</t>
  </si>
  <si>
    <t>HERA AULIA SUSANTI</t>
  </si>
  <si>
    <t>INKI NADIN DAMAYANTI</t>
  </si>
  <si>
    <t>KARLINA</t>
  </si>
  <si>
    <t>KEYZA JULIAN RAHMAYANTI</t>
  </si>
  <si>
    <t>MEY ANJANI</t>
  </si>
  <si>
    <t>MOHAMAD NOVAL FIRJATULLAH</t>
  </si>
  <si>
    <t>MOHAMAD RAFKA JUNIAR</t>
  </si>
  <si>
    <t>MUAYAD</t>
  </si>
  <si>
    <t>MUHAMAD ADITYA PRATAMA</t>
  </si>
  <si>
    <t>MUHAMAD DAFFA RIZKY FAUZAN</t>
  </si>
  <si>
    <t>MUHAMMAD DAFFI</t>
  </si>
  <si>
    <t>MUHAMMAD FICKY ARDIANSYAH</t>
  </si>
  <si>
    <t>NABILA SINTIA MAHARANI</t>
  </si>
  <si>
    <t>NELA AMALIA</t>
  </si>
  <si>
    <t>PUTRI JULIANI AI DINIYAH</t>
  </si>
  <si>
    <t>RADIT MAULANA ALFARIZQI</t>
  </si>
  <si>
    <t>REGA</t>
  </si>
  <si>
    <t>RIDWAN NUWLOH</t>
  </si>
  <si>
    <t>RISTI FAUZIAH</t>
  </si>
  <si>
    <t>RIZKY NUROHMAN</t>
  </si>
  <si>
    <t>SHAFIRA FEBI ARYANTI</t>
  </si>
  <si>
    <t>TIO SURYA PRATAMA</t>
  </si>
  <si>
    <t>VANESSA ALIYATHUL ALIFHA</t>
  </si>
  <si>
    <t>0082061607</t>
  </si>
  <si>
    <t>ANDHIKA PUTRA SISWANTO</t>
  </si>
  <si>
    <t>0089003315</t>
  </si>
  <si>
    <t>ANDRA SEPTIA RHAMDAN</t>
  </si>
  <si>
    <t>0081344003</t>
  </si>
  <si>
    <t>AURA PUTRI SHOLECHAH</t>
  </si>
  <si>
    <t>0081525860</t>
  </si>
  <si>
    <t>CIKA AMELIA NUR'AFIFAH</t>
  </si>
  <si>
    <t>0087943124</t>
  </si>
  <si>
    <t>DAFFA RIZKI OKTAVIANSYAH</t>
  </si>
  <si>
    <t>0096160364</t>
  </si>
  <si>
    <t>DARISMAN ISKANDAR</t>
  </si>
  <si>
    <t>0099084643</t>
  </si>
  <si>
    <t>DIVA ZAHROTUL SITA</t>
  </si>
  <si>
    <t>0082194254</t>
  </si>
  <si>
    <t>EUIS SITI YULIANTI</t>
  </si>
  <si>
    <t>0085746706</t>
  </si>
  <si>
    <t>FA'AGNA JULIANTO MULYANA</t>
  </si>
  <si>
    <t>0099776396</t>
  </si>
  <si>
    <t>FINA MEILANY PUTRI</t>
  </si>
  <si>
    <t>0098754914</t>
  </si>
  <si>
    <t>FIRMANSYAH</t>
  </si>
  <si>
    <t>0081431687</t>
  </si>
  <si>
    <t>FITRI HANDAYANI</t>
  </si>
  <si>
    <t>0096692519</t>
  </si>
  <si>
    <t>HIQMAL JANUAR SETIADI</t>
  </si>
  <si>
    <t>0099631942</t>
  </si>
  <si>
    <t>JEFRI AHMAD HABIBI</t>
  </si>
  <si>
    <t>0081273604</t>
  </si>
  <si>
    <t>KHOSIATUN NISAIL'ALAMIN</t>
  </si>
  <si>
    <t>0098211159</t>
  </si>
  <si>
    <t>LUTFI MUHAMAD ALFARIZQI</t>
  </si>
  <si>
    <t>3088630647</t>
  </si>
  <si>
    <t>M FACHRI AKBAR</t>
  </si>
  <si>
    <t>0072347042</t>
  </si>
  <si>
    <t>M. ABDHA ALFAREAL KURBANI</t>
  </si>
  <si>
    <t>0081393213</t>
  </si>
  <si>
    <t>MOCH FAISAL FIRDAUS</t>
  </si>
  <si>
    <t>0085031550</t>
  </si>
  <si>
    <t>MUHAMAD AGNI FADILATUL IHYA</t>
  </si>
  <si>
    <t>0081689942</t>
  </si>
  <si>
    <t>MUHAMAD ANDREAS SAPUTRA</t>
  </si>
  <si>
    <t>0086073912</t>
  </si>
  <si>
    <t>MUHAMAD FAHRA AL ZAUHAR</t>
  </si>
  <si>
    <t>0093878590</t>
  </si>
  <si>
    <t>MUHAMAD IRFAN MAULANA</t>
  </si>
  <si>
    <t>0089844544</t>
  </si>
  <si>
    <t>PAUZAN BADRUZAMAN</t>
  </si>
  <si>
    <t>0086457037</t>
  </si>
  <si>
    <t>PAUZI BADRUTAMAM</t>
  </si>
  <si>
    <t>0085150209</t>
  </si>
  <si>
    <t>RAIHAN ALQINDI</t>
  </si>
  <si>
    <t>0096344810</t>
  </si>
  <si>
    <t>RAMDAN RIJKI SIHAB</t>
  </si>
  <si>
    <t>0097500132</t>
  </si>
  <si>
    <t>REYSA ZAHRATUSSITA</t>
  </si>
  <si>
    <t>0085878488</t>
  </si>
  <si>
    <t>RIPA ERGA WARDIMAN</t>
  </si>
  <si>
    <t>3083779048</t>
  </si>
  <si>
    <t>RIZQI SAHRUL MUBAROK</t>
  </si>
  <si>
    <t>0081998550</t>
  </si>
  <si>
    <t>SYAHIRA ANATASYA</t>
  </si>
  <si>
    <t>0098239049</t>
  </si>
  <si>
    <t>VERA NUR PEBRIYANTI</t>
  </si>
  <si>
    <t>0089111718</t>
  </si>
  <si>
    <t>YUKINO SETIAWATI</t>
  </si>
  <si>
    <t>0094338006</t>
  </si>
  <si>
    <t>ALEYKHA NEYSHILLABILQIES</t>
  </si>
  <si>
    <t>0091957126</t>
  </si>
  <si>
    <t>ALIS SETIALIS</t>
  </si>
  <si>
    <t>0099435691</t>
  </si>
  <si>
    <t>ANDINI MAULIDA</t>
  </si>
  <si>
    <t>0085723819</t>
  </si>
  <si>
    <t>APRIYANI</t>
  </si>
  <si>
    <t>0095992789</t>
  </si>
  <si>
    <t>AUREL MAULANI FUJIAWATI</t>
  </si>
  <si>
    <t>0089953673</t>
  </si>
  <si>
    <t>CICA AMELIA</t>
  </si>
  <si>
    <t>0089588915</t>
  </si>
  <si>
    <t>DEDE CAHWENDI</t>
  </si>
  <si>
    <t>0097404987</t>
  </si>
  <si>
    <t>DELIA FEBIYAN</t>
  </si>
  <si>
    <t>0089094613</t>
  </si>
  <si>
    <t>DIKA PERMANA</t>
  </si>
  <si>
    <t>0084655724</t>
  </si>
  <si>
    <t>DISTI RAHMADIANA</t>
  </si>
  <si>
    <t>0099144660</t>
  </si>
  <si>
    <t>FAHLI HABIB ALMAHDALI</t>
  </si>
  <si>
    <t>0084633604</t>
  </si>
  <si>
    <t>FERDY HARYANTO</t>
  </si>
  <si>
    <t>0098943189</t>
  </si>
  <si>
    <t>FITRI NURYANARI</t>
  </si>
  <si>
    <t>0085390844</t>
  </si>
  <si>
    <t>GALIH BAGAS PRIATNA</t>
  </si>
  <si>
    <t>0084220155</t>
  </si>
  <si>
    <t>ISNA NURHASANAH</t>
  </si>
  <si>
    <t>0084003899</t>
  </si>
  <si>
    <t>LELA NURHASANAH</t>
  </si>
  <si>
    <t>0091372505</t>
  </si>
  <si>
    <t>MEILANI EKA PERTIWI</t>
  </si>
  <si>
    <t>0089334878</t>
  </si>
  <si>
    <t>0086224380</t>
  </si>
  <si>
    <t>MUHAMAD AZKA GHIFARI</t>
  </si>
  <si>
    <t>0081949368</t>
  </si>
  <si>
    <t>MUHAMAD EMPUD HERYANTO</t>
  </si>
  <si>
    <t>0089692680</t>
  </si>
  <si>
    <t>MUHAMAD FAHRI IRGIANA</t>
  </si>
  <si>
    <t>0093460953</t>
  </si>
  <si>
    <t>MUHAMAD KOMARUDIN</t>
  </si>
  <si>
    <t>0099241712</t>
  </si>
  <si>
    <t>MUHAMAD RESTU GUNTUR PRATAMA</t>
  </si>
  <si>
    <t>0087728838</t>
  </si>
  <si>
    <t>NAZWA ALIFA DWI AGUSTINA</t>
  </si>
  <si>
    <t>0082018767</t>
  </si>
  <si>
    <t>PRITA RAHAYU</t>
  </si>
  <si>
    <t>0092250792</t>
  </si>
  <si>
    <t>RIKA HILYATUL FAIZAH</t>
  </si>
  <si>
    <t>0088546380</t>
  </si>
  <si>
    <t>RIYAN YOGI</t>
  </si>
  <si>
    <t>0083124857</t>
  </si>
  <si>
    <t>SALSA NURULAZIZAH</t>
  </si>
  <si>
    <t>0087859608</t>
  </si>
  <si>
    <t>SARIPATUL HASANAH</t>
  </si>
  <si>
    <t>0085641228</t>
  </si>
  <si>
    <t>SENDI ERLANGGA</t>
  </si>
  <si>
    <t>0093551324</t>
  </si>
  <si>
    <t>SHIFA SRI INTAN NURAENI</t>
  </si>
  <si>
    <t>0088097359</t>
  </si>
  <si>
    <t>SHOFHAL ZAMIL</t>
  </si>
  <si>
    <t>0092282372</t>
  </si>
  <si>
    <t>SINTA AULIA</t>
  </si>
  <si>
    <t>0087367746</t>
  </si>
  <si>
    <t>SITI REVI'AH</t>
  </si>
  <si>
    <t>0083674889</t>
  </si>
  <si>
    <t>SORAYA NUR PITRI</t>
  </si>
  <si>
    <t>0096735398</t>
  </si>
  <si>
    <t>AFRAH HAIFA MAHRA</t>
  </si>
  <si>
    <t>0076765650</t>
  </si>
  <si>
    <t>AJENG RISTIANTIA</t>
  </si>
  <si>
    <t>0097149118</t>
  </si>
  <si>
    <t>AL HAN NUR MALA</t>
  </si>
  <si>
    <t>0088898404</t>
  </si>
  <si>
    <t>ALIVIA DANIS</t>
  </si>
  <si>
    <t>0091455326</t>
  </si>
  <si>
    <t>AMELIA EPRIYANTI</t>
  </si>
  <si>
    <t>0092891266</t>
  </si>
  <si>
    <t>ARDILA NATASYA SALSABILA BILQIS</t>
  </si>
  <si>
    <t>0082711428</t>
  </si>
  <si>
    <t>DAFRIA ZHITA</t>
  </si>
  <si>
    <t>0094044965</t>
  </si>
  <si>
    <t>DEA SITI JAHRA</t>
  </si>
  <si>
    <t>0086518813</t>
  </si>
  <si>
    <t>DESI HIDAYAH</t>
  </si>
  <si>
    <t>0093400633</t>
  </si>
  <si>
    <t>DINDA ELVIRA PUTRI</t>
  </si>
  <si>
    <t>0083876774</t>
  </si>
  <si>
    <t>DITA APRILIANI NUR KILAH</t>
  </si>
  <si>
    <t>0097432662</t>
  </si>
  <si>
    <t>DITA DWI ANINDA</t>
  </si>
  <si>
    <t>0098159089</t>
  </si>
  <si>
    <t>DIVA EVRIL YANTI</t>
  </si>
  <si>
    <t>3095663563</t>
  </si>
  <si>
    <t>FIRDA SIPANA ROSDIAN</t>
  </si>
  <si>
    <t>0085753349</t>
  </si>
  <si>
    <t>INTAN SUHARTINI</t>
  </si>
  <si>
    <t>0099041279</t>
  </si>
  <si>
    <t>JASMINE AMAREEN</t>
  </si>
  <si>
    <t>0083627143</t>
  </si>
  <si>
    <t>M FIQRI RISQULLOH KURNIAWAN</t>
  </si>
  <si>
    <t>0092822007</t>
  </si>
  <si>
    <t>MOHAMAD FAUNDRA HARDI PUTRA</t>
  </si>
  <si>
    <t>0083467784</t>
  </si>
  <si>
    <t>MUHAMAD YUSUP ROHMAN</t>
  </si>
  <si>
    <t>0085785895</t>
  </si>
  <si>
    <t>MUHAMMAD ZHULFY PURNAMA</t>
  </si>
  <si>
    <t>0086282753</t>
  </si>
  <si>
    <t>NAILA CAHYA AMANDITA</t>
  </si>
  <si>
    <t>0081917231</t>
  </si>
  <si>
    <t>PUTRA GUMILANG</t>
  </si>
  <si>
    <t>0082726567</t>
  </si>
  <si>
    <t>RESI LUSIANA</t>
  </si>
  <si>
    <t>3088812619</t>
  </si>
  <si>
    <t>REVA RATNA FAZAHIYAH</t>
  </si>
  <si>
    <t>0085895793</t>
  </si>
  <si>
    <t>RIAS AINUROHMAH</t>
  </si>
  <si>
    <t>0093607875</t>
  </si>
  <si>
    <t>RISMA AULYA</t>
  </si>
  <si>
    <t>3088604971</t>
  </si>
  <si>
    <t>SELLY MAYASARI</t>
  </si>
  <si>
    <t>0082570034</t>
  </si>
  <si>
    <t>SELPI RIRIN HARYANTI</t>
  </si>
  <si>
    <t>0093972145</t>
  </si>
  <si>
    <t>SIVA RAHMAWATI</t>
  </si>
  <si>
    <t>0099859990</t>
  </si>
  <si>
    <t>SRI ANGGI RAMADHANI</t>
  </si>
  <si>
    <t>0087765993</t>
  </si>
  <si>
    <t>SYAINA NUR MAULIDIA</t>
  </si>
  <si>
    <t>0093845546</t>
  </si>
  <si>
    <t>TIARA HANDAYANI</t>
  </si>
  <si>
    <t>0089625692</t>
  </si>
  <si>
    <t>TIARA RAMADANI</t>
  </si>
  <si>
    <t>0093371810</t>
  </si>
  <si>
    <t>WAWAN SETIAWAN</t>
  </si>
  <si>
    <t>IDENTITAS MATA PELAJARAN</t>
  </si>
  <si>
    <t>0089624380</t>
  </si>
  <si>
    <t>0098410997</t>
  </si>
  <si>
    <t>0088406613</t>
  </si>
  <si>
    <t>0083406844</t>
  </si>
  <si>
    <t>0085985752</t>
  </si>
  <si>
    <t>0082167764</t>
  </si>
  <si>
    <t>0082829003</t>
  </si>
  <si>
    <t>0073876500</t>
  </si>
  <si>
    <t>0092374889</t>
  </si>
  <si>
    <t>0089610570</t>
  </si>
  <si>
    <t>0092152885</t>
  </si>
  <si>
    <t>3083838532</t>
  </si>
  <si>
    <t>0081386988</t>
  </si>
  <si>
    <t>0081577929</t>
  </si>
  <si>
    <t>0089447697</t>
  </si>
  <si>
    <t>0089256714</t>
  </si>
  <si>
    <t>0088056904</t>
  </si>
  <si>
    <t>0096466944</t>
  </si>
  <si>
    <t>0094960239</t>
  </si>
  <si>
    <t>0081089264</t>
  </si>
  <si>
    <t>0083262764</t>
  </si>
  <si>
    <t>0087125797</t>
  </si>
  <si>
    <t>0099029529</t>
  </si>
  <si>
    <t>0093765139</t>
  </si>
  <si>
    <t>0073779882</t>
  </si>
  <si>
    <t>0085137354</t>
  </si>
  <si>
    <t>0082791084</t>
  </si>
  <si>
    <t>0092660568</t>
  </si>
  <si>
    <t>0081806293</t>
  </si>
  <si>
    <t>0097407700</t>
  </si>
  <si>
    <t>0096805810</t>
  </si>
  <si>
    <t>0093244821</t>
  </si>
  <si>
    <t>3081000389</t>
  </si>
  <si>
    <t>0082994000</t>
  </si>
  <si>
    <t>0082283815</t>
  </si>
  <si>
    <t>0088264562</t>
  </si>
  <si>
    <t>0086380054</t>
  </si>
  <si>
    <t>0083557061</t>
  </si>
  <si>
    <t>0086365139</t>
  </si>
  <si>
    <t>0087374299</t>
  </si>
  <si>
    <t>0098351340</t>
  </si>
  <si>
    <t>0098077365</t>
  </si>
  <si>
    <t>0097287874</t>
  </si>
  <si>
    <t>0082981369</t>
  </si>
  <si>
    <t>0082151798</t>
  </si>
  <si>
    <t>0081479298</t>
  </si>
  <si>
    <t>0095937932</t>
  </si>
  <si>
    <t>0089953994</t>
  </si>
  <si>
    <t>0092266268</t>
  </si>
  <si>
    <t>3083576778</t>
  </si>
  <si>
    <t>0085152877</t>
  </si>
  <si>
    <t>3085882074</t>
  </si>
  <si>
    <t>0079690777</t>
  </si>
  <si>
    <t>0098882138</t>
  </si>
  <si>
    <t>0086984177</t>
  </si>
  <si>
    <t>0094292125</t>
  </si>
  <si>
    <t>0089242190</t>
  </si>
  <si>
    <t>0082282844</t>
  </si>
  <si>
    <t>0098543270</t>
  </si>
  <si>
    <t>0081794117</t>
  </si>
  <si>
    <t>0089810309</t>
  </si>
  <si>
    <t>0084915750</t>
  </si>
  <si>
    <t>0084522868</t>
  </si>
  <si>
    <t>0084680755</t>
  </si>
  <si>
    <t>0086747259</t>
  </si>
  <si>
    <t>0089962087</t>
  </si>
  <si>
    <t>0087243999</t>
  </si>
  <si>
    <t>0092235082</t>
  </si>
  <si>
    <t>0081295545</t>
  </si>
  <si>
    <t>0093938133</t>
  </si>
  <si>
    <t>0093676006</t>
  </si>
  <si>
    <t>0082183320</t>
  </si>
  <si>
    <t>0092710102</t>
  </si>
  <si>
    <t>0088773524</t>
  </si>
  <si>
    <t>0083792682</t>
  </si>
  <si>
    <t>0084783934</t>
  </si>
  <si>
    <t>0084675961</t>
  </si>
  <si>
    <t>0088979612</t>
  </si>
  <si>
    <t>0091687071</t>
  </si>
  <si>
    <t>0087107584</t>
  </si>
  <si>
    <t>0073017394</t>
  </si>
  <si>
    <t>0083830090</t>
  </si>
  <si>
    <t>0084120973</t>
  </si>
  <si>
    <t>0083268060</t>
  </si>
  <si>
    <t>0089814720</t>
  </si>
  <si>
    <t>0082545689</t>
  </si>
  <si>
    <t>0081204439</t>
  </si>
  <si>
    <t>0097473569</t>
  </si>
  <si>
    <t>0082605424</t>
  </si>
  <si>
    <t>0085906931</t>
  </si>
  <si>
    <t>0081383165</t>
  </si>
  <si>
    <t>0084957603</t>
  </si>
  <si>
    <t>0095652248</t>
  </si>
  <si>
    <t>0089324451</t>
  </si>
  <si>
    <t>0082641173</t>
  </si>
  <si>
    <t>0082051357</t>
  </si>
  <si>
    <t>0085761116</t>
  </si>
  <si>
    <t>0094767065</t>
  </si>
  <si>
    <t>0092067416</t>
  </si>
  <si>
    <t>0093322275</t>
  </si>
  <si>
    <t>3080705167</t>
  </si>
  <si>
    <t>0083199607</t>
  </si>
  <si>
    <t>0094562499</t>
  </si>
  <si>
    <t>3094924509</t>
  </si>
  <si>
    <t>0084895001</t>
  </si>
  <si>
    <t>0085490208</t>
  </si>
  <si>
    <t>0088831468</t>
  </si>
  <si>
    <t>0096275708</t>
  </si>
  <si>
    <t>0097916800</t>
  </si>
  <si>
    <t>0089674194</t>
  </si>
  <si>
    <t>0085958326</t>
  </si>
  <si>
    <t>0094827488</t>
  </si>
  <si>
    <t>3088654732</t>
  </si>
  <si>
    <t>0082983627</t>
  </si>
  <si>
    <t>0089589445</t>
  </si>
  <si>
    <t>0081543010</t>
  </si>
  <si>
    <t>0092792263</t>
  </si>
  <si>
    <t>0089975122</t>
  </si>
  <si>
    <t>0089856343</t>
  </si>
  <si>
    <t>3084141899</t>
  </si>
  <si>
    <t>0086639141</t>
  </si>
  <si>
    <t>0089320352</t>
  </si>
  <si>
    <t>0082167977</t>
  </si>
  <si>
    <t>0091361668</t>
  </si>
  <si>
    <t>0086729587</t>
  </si>
  <si>
    <t>0089363316</t>
  </si>
  <si>
    <t>0086621914</t>
  </si>
  <si>
    <t>0097102764</t>
  </si>
  <si>
    <t>0093698851</t>
  </si>
  <si>
    <t>3094151703</t>
  </si>
  <si>
    <t>0082073631</t>
  </si>
  <si>
    <t>0088717077</t>
  </si>
  <si>
    <t>0081827053</t>
  </si>
  <si>
    <t>0087889413</t>
  </si>
  <si>
    <t>0084788624</t>
  </si>
  <si>
    <t>0087808185</t>
  </si>
  <si>
    <t>3098421221</t>
  </si>
  <si>
    <t>0099776645</t>
  </si>
  <si>
    <t>3096676137</t>
  </si>
  <si>
    <t>0086523636</t>
  </si>
  <si>
    <t>0093797095</t>
  </si>
  <si>
    <t>0084165258</t>
  </si>
  <si>
    <t>0086232005</t>
  </si>
  <si>
    <t>0085082375</t>
  </si>
  <si>
    <t>0086875848</t>
  </si>
  <si>
    <t>0084120733</t>
  </si>
  <si>
    <t>0094745731</t>
  </si>
  <si>
    <t>0086559924</t>
  </si>
  <si>
    <t>0082035788</t>
  </si>
  <si>
    <t>0093449206</t>
  </si>
  <si>
    <t>0088896136</t>
  </si>
  <si>
    <t>0088283664</t>
  </si>
  <si>
    <t>0089954197</t>
  </si>
  <si>
    <t>0097868456</t>
  </si>
  <si>
    <t>0081647352</t>
  </si>
  <si>
    <t>0097326945</t>
  </si>
  <si>
    <t>0083083918</t>
  </si>
  <si>
    <t>0092036674</t>
  </si>
  <si>
    <t>0097390398</t>
  </si>
  <si>
    <t>0093826007</t>
  </si>
  <si>
    <t>0083415401</t>
  </si>
  <si>
    <t>0098680455</t>
  </si>
  <si>
    <t>3084349343</t>
  </si>
  <si>
    <t>0088527923</t>
  </si>
  <si>
    <t>0087693031</t>
  </si>
  <si>
    <t>0086161894</t>
  </si>
  <si>
    <t>0089387726</t>
  </si>
  <si>
    <t>0099420003</t>
  </si>
  <si>
    <t>0098798915</t>
  </si>
  <si>
    <t>3085908274</t>
  </si>
  <si>
    <t>0091139363</t>
  </si>
  <si>
    <t>0091439347</t>
  </si>
  <si>
    <t>0088381837</t>
  </si>
  <si>
    <t>0095202933</t>
  </si>
  <si>
    <t>0084768638</t>
  </si>
  <si>
    <t>0094439930</t>
  </si>
  <si>
    <t>0081884358</t>
  </si>
  <si>
    <t>0082501843</t>
  </si>
  <si>
    <t>0089037690</t>
  </si>
  <si>
    <t>0082843561</t>
  </si>
  <si>
    <t>0087389078</t>
  </si>
  <si>
    <t>0099362256</t>
  </si>
  <si>
    <t>0092757210</t>
  </si>
  <si>
    <t>0083859714</t>
  </si>
  <si>
    <t>0084547208</t>
  </si>
  <si>
    <t>0097464798</t>
  </si>
  <si>
    <t>0095852172</t>
  </si>
  <si>
    <t>0083533501</t>
  </si>
  <si>
    <t>0097925443</t>
  </si>
  <si>
    <t>0081370880</t>
  </si>
  <si>
    <t>0082791996</t>
  </si>
  <si>
    <t>0085694111</t>
  </si>
  <si>
    <t>0089545104</t>
  </si>
  <si>
    <t>0096104065</t>
  </si>
  <si>
    <t>0081248772</t>
  </si>
  <si>
    <t>3084929414</t>
  </si>
  <si>
    <t>0094398802</t>
  </si>
  <si>
    <t>0088005589</t>
  </si>
  <si>
    <t>0085780390</t>
  </si>
  <si>
    <t>0089869031</t>
  </si>
  <si>
    <t>0084138406</t>
  </si>
  <si>
    <t>0082592935</t>
  </si>
  <si>
    <t>0078470358</t>
  </si>
  <si>
    <t>0091806045</t>
  </si>
  <si>
    <t>0084586106</t>
  </si>
  <si>
    <t>0089369842</t>
  </si>
  <si>
    <t>0084399092</t>
  </si>
  <si>
    <t>0096407199</t>
  </si>
  <si>
    <t>0084653058</t>
  </si>
  <si>
    <t>0095323649</t>
  </si>
  <si>
    <t>0083631972</t>
  </si>
  <si>
    <t>3083002776</t>
  </si>
  <si>
    <t>0081964157</t>
  </si>
  <si>
    <t>0094345809</t>
  </si>
  <si>
    <t>0088180581</t>
  </si>
  <si>
    <t>0095872816</t>
  </si>
  <si>
    <t>0084507178</t>
  </si>
  <si>
    <t>0085941703</t>
  </si>
  <si>
    <t>0097088820</t>
  </si>
  <si>
    <t>0088138380</t>
  </si>
  <si>
    <t>0097969391</t>
  </si>
  <si>
    <t>0089318255</t>
  </si>
  <si>
    <t>0082205286</t>
  </si>
  <si>
    <t>0083021322</t>
  </si>
  <si>
    <t>0078979867</t>
  </si>
  <si>
    <t>0089597439</t>
  </si>
  <si>
    <t>0086569445</t>
  </si>
  <si>
    <t>0083524066</t>
  </si>
  <si>
    <t>0083594617</t>
  </si>
  <si>
    <t>3090800740</t>
  </si>
  <si>
    <t>0093634334</t>
  </si>
  <si>
    <t>0095844483</t>
  </si>
  <si>
    <t>0082276271</t>
  </si>
  <si>
    <t>0082825260</t>
  </si>
  <si>
    <t>0092137339</t>
  </si>
  <si>
    <t>0091404851</t>
  </si>
  <si>
    <t>0086568239</t>
  </si>
  <si>
    <t>0083641558</t>
  </si>
  <si>
    <t>0091092780</t>
  </si>
  <si>
    <t>0083367290</t>
  </si>
  <si>
    <t>0086113870</t>
  </si>
  <si>
    <t>0086061760</t>
  </si>
  <si>
    <t>0088273414</t>
  </si>
  <si>
    <t>0094498108</t>
  </si>
  <si>
    <t>0092088401</t>
  </si>
  <si>
    <t>0085128670</t>
  </si>
  <si>
    <t>0092428861</t>
  </si>
  <si>
    <t>0099967894</t>
  </si>
  <si>
    <t>0082175604</t>
  </si>
  <si>
    <t>0084059063</t>
  </si>
  <si>
    <t>0093164771</t>
  </si>
  <si>
    <t>0093331607</t>
  </si>
  <si>
    <t>0084567364</t>
  </si>
  <si>
    <t>0081924503</t>
  </si>
  <si>
    <t>0089627203</t>
  </si>
  <si>
    <t>0088060701</t>
  </si>
  <si>
    <t>0084475711</t>
  </si>
  <si>
    <t>0087728596</t>
  </si>
  <si>
    <t>0087386023</t>
  </si>
  <si>
    <t>0097885311</t>
  </si>
  <si>
    <t>0098903018</t>
  </si>
  <si>
    <t>0083883527</t>
  </si>
  <si>
    <t>3090518833</t>
  </si>
  <si>
    <t>0083309409</t>
  </si>
  <si>
    <t>0097764115</t>
  </si>
  <si>
    <t>3092662987</t>
  </si>
  <si>
    <t>0084886808</t>
  </si>
  <si>
    <t>3082637460</t>
  </si>
  <si>
    <t>0083576519</t>
  </si>
  <si>
    <t>0091170967</t>
  </si>
  <si>
    <t>0086621807</t>
  </si>
  <si>
    <t>0083519241</t>
  </si>
  <si>
    <t>0089853703</t>
  </si>
  <si>
    <t>0085706762</t>
  </si>
  <si>
    <t>0097611400</t>
  </si>
  <si>
    <t>0099727217</t>
  </si>
  <si>
    <t>0087765000</t>
  </si>
  <si>
    <t>0086144812</t>
  </si>
  <si>
    <t>0093294980</t>
  </si>
  <si>
    <t>0094833161</t>
  </si>
  <si>
    <t>0094240533</t>
  </si>
  <si>
    <t>0083977663</t>
  </si>
  <si>
    <t>0084431337</t>
  </si>
  <si>
    <t>0088286516</t>
  </si>
  <si>
    <t>0081473405</t>
  </si>
  <si>
    <t>0084278107</t>
  </si>
  <si>
    <t>0097983559</t>
  </si>
  <si>
    <t>0085887757</t>
  </si>
  <si>
    <t>0081822297</t>
  </si>
  <si>
    <t>0081053572</t>
  </si>
  <si>
    <t>0088407502</t>
  </si>
  <si>
    <t>3091519439</t>
  </si>
  <si>
    <t>0094136992</t>
  </si>
  <si>
    <t>0096541637</t>
  </si>
  <si>
    <t>0095381609</t>
  </si>
  <si>
    <t>0088650042</t>
  </si>
  <si>
    <t>0097558189</t>
  </si>
  <si>
    <t>0097523058</t>
  </si>
  <si>
    <t>3095086001</t>
  </si>
  <si>
    <t>0082151498</t>
  </si>
  <si>
    <t>0092199609</t>
  </si>
  <si>
    <t>0088469710</t>
  </si>
  <si>
    <t>0099236320</t>
  </si>
  <si>
    <t>3081871880</t>
  </si>
  <si>
    <t>0085882009</t>
  </si>
  <si>
    <t>0089263924</t>
  </si>
  <si>
    <t>0087434821</t>
  </si>
  <si>
    <t>0098967071</t>
  </si>
  <si>
    <t>0085137286</t>
  </si>
  <si>
    <t>0094534612</t>
  </si>
  <si>
    <t>0082192313</t>
  </si>
  <si>
    <t>3096685314</t>
  </si>
  <si>
    <t>0087878557</t>
  </si>
  <si>
    <t>3087300769</t>
  </si>
  <si>
    <t>0081470051</t>
  </si>
  <si>
    <t>0098372578</t>
  </si>
  <si>
    <t>0082803247</t>
  </si>
  <si>
    <t>0095971554</t>
  </si>
  <si>
    <t>0087887645</t>
  </si>
  <si>
    <t>0085268396</t>
  </si>
  <si>
    <t>0089887302</t>
  </si>
  <si>
    <t>3086509559</t>
  </si>
  <si>
    <t>0095310695</t>
  </si>
  <si>
    <t>0099960036</t>
  </si>
  <si>
    <t>0083962984</t>
  </si>
  <si>
    <t>0081084025</t>
  </si>
  <si>
    <t>0085694698</t>
  </si>
  <si>
    <t>0107136134</t>
  </si>
  <si>
    <t>0083136475</t>
  </si>
  <si>
    <t>0088964854</t>
  </si>
  <si>
    <t>0082221835</t>
  </si>
  <si>
    <t>0096394585</t>
  </si>
  <si>
    <t>0089961848</t>
  </si>
  <si>
    <t>0096328927</t>
  </si>
  <si>
    <t>0099903207</t>
  </si>
  <si>
    <t>0098943955</t>
  </si>
  <si>
    <t>0081105076</t>
  </si>
  <si>
    <t>0082808097</t>
  </si>
  <si>
    <t>0089240510</t>
  </si>
  <si>
    <t>0087281769</t>
  </si>
  <si>
    <t>3088589647</t>
  </si>
  <si>
    <t>0096682039</t>
  </si>
  <si>
    <t>0089003734</t>
  </si>
  <si>
    <t>0087828419</t>
  </si>
  <si>
    <t>0092741988</t>
  </si>
  <si>
    <t>0083404721</t>
  </si>
  <si>
    <t>0093956528</t>
  </si>
  <si>
    <t>0083143486</t>
  </si>
  <si>
    <t>0098699702</t>
  </si>
  <si>
    <t>0089605235</t>
  </si>
  <si>
    <t>0095564237</t>
  </si>
  <si>
    <t>0093872907</t>
  </si>
  <si>
    <t>0095402042</t>
  </si>
  <si>
    <t>3082330519</t>
  </si>
  <si>
    <t>0088307266</t>
  </si>
  <si>
    <t>0085475909</t>
  </si>
  <si>
    <t>0082472311</t>
  </si>
  <si>
    <t>0081457332</t>
  </si>
  <si>
    <t>0086324859</t>
  </si>
  <si>
    <t>0093895557</t>
  </si>
  <si>
    <t>0077702827</t>
  </si>
  <si>
    <t>0094427143</t>
  </si>
  <si>
    <t>0098776696</t>
  </si>
  <si>
    <t>0082830751</t>
  </si>
  <si>
    <t>0092287036</t>
  </si>
  <si>
    <t>0075926528</t>
  </si>
  <si>
    <t>0096852286</t>
  </si>
  <si>
    <r>
      <t xml:space="preserve">Silakan </t>
    </r>
    <r>
      <rPr>
        <b/>
        <sz val="11"/>
        <color theme="1"/>
        <rFont val="Bookman Old Style"/>
        <family val="1"/>
      </rPr>
      <t>klik</t>
    </r>
    <r>
      <rPr>
        <sz val="11"/>
        <color theme="1"/>
        <rFont val="Bookman Old Style"/>
        <family val="1"/>
      </rPr>
      <t xml:space="preserve"> gambar printer di atas untuk
</t>
    </r>
    <r>
      <rPr>
        <i/>
        <sz val="11"/>
        <color theme="1"/>
        <rFont val="Bookman Old Style"/>
        <family val="1"/>
      </rPr>
      <t>print out</t>
    </r>
    <r>
      <rPr>
        <sz val="11"/>
        <color theme="1"/>
        <rFont val="Bookman Old Style"/>
        <family val="1"/>
      </rPr>
      <t xml:space="preserve"> </t>
    </r>
    <r>
      <rPr>
        <b/>
        <sz val="11"/>
        <color theme="1"/>
        <rFont val="Bookman Old Style"/>
        <family val="1"/>
      </rPr>
      <t>Daftar Hadir</t>
    </r>
    <r>
      <rPr>
        <sz val="11"/>
        <color theme="1"/>
        <rFont val="Bookman Old Style"/>
        <family val="1"/>
      </rPr>
      <t xml:space="preserve"> dan </t>
    </r>
    <r>
      <rPr>
        <b/>
        <sz val="11"/>
        <color theme="1"/>
        <rFont val="Bookman Old Style"/>
        <family val="1"/>
      </rPr>
      <t>Daftar Nilai</t>
    </r>
    <r>
      <rPr>
        <sz val="11"/>
        <color theme="1"/>
        <rFont val="Bookman Old Style"/>
        <family val="1"/>
      </rPr>
      <t xml:space="preserve">
sesuai dengan kebutuhan
masing-masing
</t>
    </r>
    <r>
      <rPr>
        <b/>
        <i/>
        <sz val="11"/>
        <color theme="1"/>
        <rFont val="Bookman Old Style"/>
        <family val="1"/>
      </rPr>
      <t>(ukuran kertas A4)</t>
    </r>
  </si>
  <si>
    <t>ZAHHRATUSYITA RAMADHAN</t>
  </si>
  <si>
    <t>Hasna Faujiyah, S.Kom.</t>
  </si>
  <si>
    <t>0074857747</t>
  </si>
  <si>
    <t>IDAM RASYID</t>
  </si>
  <si>
    <t>AZKAL MUHAMAD AZKYAA</t>
  </si>
  <si>
    <t>HARTIN RAMADANA</t>
  </si>
  <si>
    <t>ZAGAT BILAL FAHKRUDIANSYAH</t>
  </si>
  <si>
    <t>KAISYA AINUNNISA</t>
  </si>
  <si>
    <t>NURUL KHAERA RAMADHANI</t>
  </si>
  <si>
    <t>MESYA APRILIA</t>
  </si>
  <si>
    <t>MUHAMMAD DYAUL FIKRI</t>
  </si>
  <si>
    <t>SITI AMELIA ROHMAH</t>
  </si>
  <si>
    <t>HIKMATU TRI MULYA</t>
  </si>
  <si>
    <t>M.FAUZAN AL BANI</t>
  </si>
  <si>
    <t>RIMA NURMADIANA</t>
  </si>
  <si>
    <t>DHERA FRASETYO. S</t>
  </si>
  <si>
    <t>0088178575</t>
  </si>
  <si>
    <t>ZIRLI GAIDA AZ ZAHRA</t>
  </si>
  <si>
    <t>SYINTIA LAELASARI</t>
  </si>
  <si>
    <t>RANINUR'AENI</t>
  </si>
  <si>
    <t>SHAKEYRAUFAZEIN REHHADATUL</t>
  </si>
  <si>
    <t>0062601921</t>
  </si>
  <si>
    <t>DADAN RAMDANI</t>
  </si>
  <si>
    <t>NUR FAZRI MUHAMAD FEBRIAN</t>
  </si>
  <si>
    <t>WAFA MUSYAFA MUSHTAFA</t>
  </si>
  <si>
    <t>0077040953</t>
  </si>
  <si>
    <t>HAIKAL ILHAM MATRIYONO</t>
  </si>
  <si>
    <t>0084032026</t>
  </si>
  <si>
    <t>ADE KHOLIL ROHMAN</t>
  </si>
  <si>
    <t>MUH. RIVAL RIZKY FIRDAUS</t>
  </si>
  <si>
    <t>0086335932</t>
  </si>
  <si>
    <t>M. HAMLA RIJKULOHI</t>
  </si>
  <si>
    <t>11 ATPH 4</t>
  </si>
  <si>
    <t>11 ATPH 5</t>
  </si>
  <si>
    <t>112425560</t>
  </si>
  <si>
    <t>NIDA RACHMA TAZKIA</t>
  </si>
  <si>
    <t>NADILA ALFIDA WIDIAWATI</t>
  </si>
  <si>
    <t>2025/2026</t>
  </si>
  <si>
    <t>H. Ijang Mamay Ubaidilah, S.Ag., M.Pd.</t>
  </si>
  <si>
    <t>Asep Sudiana Permana, S.Pd., M.Pd.</t>
  </si>
  <si>
    <t>Tatang Wiranta, S.Pd.</t>
  </si>
  <si>
    <t>Nonie Triniawati, S.Pd.</t>
  </si>
  <si>
    <t>Yayah Nurhayati, S.Pd.</t>
  </si>
  <si>
    <t>19720101 199802 2 004</t>
  </si>
  <si>
    <t>19790411 202521 1 005</t>
  </si>
  <si>
    <t>19850406 202521 1 008</t>
  </si>
  <si>
    <t>19930201 202521 2 011</t>
  </si>
  <si>
    <t>19931108 202521 2 012</t>
  </si>
  <si>
    <t>0093683169</t>
  </si>
  <si>
    <t>ADI RUSLANI</t>
  </si>
  <si>
    <t>10 TE 1</t>
  </si>
  <si>
    <t>0086023737</t>
  </si>
  <si>
    <t>ADITYA DWI SAPUTRA</t>
  </si>
  <si>
    <t>0093841698</t>
  </si>
  <si>
    <t>ADRIAN SAKA FADILAH</t>
  </si>
  <si>
    <t>0096617461</t>
  </si>
  <si>
    <t>AHMAD FAISAL HIDAYAT TULLOH</t>
  </si>
  <si>
    <t>3099447519</t>
  </si>
  <si>
    <t>AHMAD RIZIQ DWI RAMADHAN</t>
  </si>
  <si>
    <t>0096819364</t>
  </si>
  <si>
    <t>ALFIN IBRAHIM</t>
  </si>
  <si>
    <t>3106166419</t>
  </si>
  <si>
    <t>ANDRA RIFKI SAPUTRA</t>
  </si>
  <si>
    <t>0107932402</t>
  </si>
  <si>
    <t>DAFA RIFAL SETIADI</t>
  </si>
  <si>
    <t>0097877466</t>
  </si>
  <si>
    <t>DANI RUDIANA</t>
  </si>
  <si>
    <t>0099637884</t>
  </si>
  <si>
    <t>DE NIKO NURFAZRI</t>
  </si>
  <si>
    <t>0098103777</t>
  </si>
  <si>
    <t>DEDEN NURDIANA</t>
  </si>
  <si>
    <t>0097816192</t>
  </si>
  <si>
    <t>DENI RAMADHANI</t>
  </si>
  <si>
    <t>0088747445</t>
  </si>
  <si>
    <t>DIAN MAULIDA AZZAHRA</t>
  </si>
  <si>
    <t>0081808937</t>
  </si>
  <si>
    <t>DINAR RAHAYU</t>
  </si>
  <si>
    <t>0099937877</t>
  </si>
  <si>
    <t>EZA JANUAR RAHMAN</t>
  </si>
  <si>
    <t>0097287775</t>
  </si>
  <si>
    <t>FAIZAL NAVIS AL HAIDAR</t>
  </si>
  <si>
    <t>0097833784</t>
  </si>
  <si>
    <t>FAJAR SETIAWAN</t>
  </si>
  <si>
    <t>0096319478</t>
  </si>
  <si>
    <t>FAZAR RIZALUL ROSYIDI</t>
  </si>
  <si>
    <t>0108526913</t>
  </si>
  <si>
    <t>INTAN LESTARI</t>
  </si>
  <si>
    <t>0098808153</t>
  </si>
  <si>
    <t>LENI LISMAYANI</t>
  </si>
  <si>
    <t>0108763928</t>
  </si>
  <si>
    <t>MARIO RAFAEL ANGGARA</t>
  </si>
  <si>
    <t>0092195540</t>
  </si>
  <si>
    <t>MUHAMAD AL FAHRI</t>
  </si>
  <si>
    <t>0103884967</t>
  </si>
  <si>
    <t>MUHAMMAD ADITYA RAMDANI</t>
  </si>
  <si>
    <t>0098193301</t>
  </si>
  <si>
    <t>MUHAMMAD FIRDAUS AL KAUTSAR</t>
  </si>
  <si>
    <t>0103112308</t>
  </si>
  <si>
    <t>MUHAMMAD MALIK AL AWWABIN</t>
  </si>
  <si>
    <t>0108229327</t>
  </si>
  <si>
    <t>MUHAMMAD TEGUH BHIRUL WALIDAEN</t>
  </si>
  <si>
    <t>0092395051</t>
  </si>
  <si>
    <t>NURAENI MAELASARI</t>
  </si>
  <si>
    <t>3103642301</t>
  </si>
  <si>
    <t>RAKKA PEBRIAN SUHENDRA</t>
  </si>
  <si>
    <t>0106719056</t>
  </si>
  <si>
    <t>RENALD PUTRA APRILIAN</t>
  </si>
  <si>
    <t>0091874550</t>
  </si>
  <si>
    <t>RIFAL PUTRA NURMAWAN</t>
  </si>
  <si>
    <t>0093133504</t>
  </si>
  <si>
    <t>RIJAL FADHILAH</t>
  </si>
  <si>
    <t>0094348078</t>
  </si>
  <si>
    <t>RIO MUHAMAD PADLI</t>
  </si>
  <si>
    <t>0093866204</t>
  </si>
  <si>
    <t>RIRIN ARINI AGUSTIN</t>
  </si>
  <si>
    <t>0099056699</t>
  </si>
  <si>
    <t>RISKI ADITYA ILHAM</t>
  </si>
  <si>
    <t>0106526799</t>
  </si>
  <si>
    <t>TIARA VANEZZHA MARLIANA</t>
  </si>
  <si>
    <t>0093903166</t>
  </si>
  <si>
    <t>WANTI</t>
  </si>
  <si>
    <t>0092367420</t>
  </si>
  <si>
    <t>AGIL SIDIK RHAMADAN</t>
  </si>
  <si>
    <t>10 TE 2</t>
  </si>
  <si>
    <t>0098421126</t>
  </si>
  <si>
    <t>AHMAD RAMDHANI</t>
  </si>
  <si>
    <t>0096804134</t>
  </si>
  <si>
    <t>AIRA NURHAYATI JAYA</t>
  </si>
  <si>
    <t>0109629750</t>
  </si>
  <si>
    <t>ALIF NURHIDAYAT</t>
  </si>
  <si>
    <t>0093911679</t>
  </si>
  <si>
    <t>ANDI MUHAMMAD SALIM</t>
  </si>
  <si>
    <t>0093437299</t>
  </si>
  <si>
    <t>ANDRE RYZKA RAMDHAN</t>
  </si>
  <si>
    <t>0109260154</t>
  </si>
  <si>
    <t>ARDA IBROHIM AL RIFANZA</t>
  </si>
  <si>
    <t>0095467326</t>
  </si>
  <si>
    <t>DEDE ALIF NUROHMAN</t>
  </si>
  <si>
    <t>0099814743</t>
  </si>
  <si>
    <t>DELFA PUTRAWAN SURAHMAN</t>
  </si>
  <si>
    <t>0097024686</t>
  </si>
  <si>
    <t>DENI PARIJ</t>
  </si>
  <si>
    <t>0095617325</t>
  </si>
  <si>
    <t>DIKA MUHAMAD AKBAR</t>
  </si>
  <si>
    <t>0092916820</t>
  </si>
  <si>
    <t>DIKA PRARARTA RAMADHAN</t>
  </si>
  <si>
    <t>0093547928</t>
  </si>
  <si>
    <t>DIKA RIFKI FAOZAN</t>
  </si>
  <si>
    <t>0096998024</t>
  </si>
  <si>
    <t>DIMAS FEBRIYANSYAH</t>
  </si>
  <si>
    <t>0094790973</t>
  </si>
  <si>
    <t>FATHAN MUHAMAD RHAMADAN</t>
  </si>
  <si>
    <t>0103100300</t>
  </si>
  <si>
    <t>FITRA ALIE AMALAN</t>
  </si>
  <si>
    <t>0101687619</t>
  </si>
  <si>
    <t>GERAL ANUGRAH ANGGARA PUTRA</t>
  </si>
  <si>
    <t>0092257300</t>
  </si>
  <si>
    <t>INDRAWAN</t>
  </si>
  <si>
    <t>0098040660</t>
  </si>
  <si>
    <t>JINGGA KIRANNY PUTRI PRIATNA</t>
  </si>
  <si>
    <t>0096297482</t>
  </si>
  <si>
    <t>M.FAIQ DZULKARNAEN</t>
  </si>
  <si>
    <t>0099031530</t>
  </si>
  <si>
    <t>MUHAMAD NIZAR ALTYO</t>
  </si>
  <si>
    <t>0092662055</t>
  </si>
  <si>
    <t>MUHAMAD SYAWAL WALUYA</t>
  </si>
  <si>
    <t>0107929111</t>
  </si>
  <si>
    <t>NEVI ALMINAJAH</t>
  </si>
  <si>
    <t>0099411649</t>
  </si>
  <si>
    <t>RAFI RADIANSAH</t>
  </si>
  <si>
    <t>3091789885</t>
  </si>
  <si>
    <t>RIAN NURHAKIM</t>
  </si>
  <si>
    <t>0082075010</t>
  </si>
  <si>
    <t>RIFKY NOVIANTO HIDAYAT</t>
  </si>
  <si>
    <t>0099670771</t>
  </si>
  <si>
    <t>RIYAN FAUZI RAHAYU</t>
  </si>
  <si>
    <t>0096853211</t>
  </si>
  <si>
    <t>RIZKI MUHAMAD FAZRI</t>
  </si>
  <si>
    <t>0095928993</t>
  </si>
  <si>
    <t>ROFIQI M ALFARISI</t>
  </si>
  <si>
    <t>0107694812</t>
  </si>
  <si>
    <t>VIKA ALFIANI</t>
  </si>
  <si>
    <t>10 TE 3</t>
  </si>
  <si>
    <t>3098503192</t>
  </si>
  <si>
    <t>AKBAR ABDURRAHMAN</t>
  </si>
  <si>
    <t>0093159579</t>
  </si>
  <si>
    <t>ALFA MUHAMAD RAFEL</t>
  </si>
  <si>
    <t>0098483380</t>
  </si>
  <si>
    <t>BINTANG AZRILZAMAN</t>
  </si>
  <si>
    <t>0094043242</t>
  </si>
  <si>
    <t>DANDI MARDIANSAH</t>
  </si>
  <si>
    <t>0106657857</t>
  </si>
  <si>
    <t>DEVHAN GOENAWAN ALFHARO</t>
  </si>
  <si>
    <t>0097858225</t>
  </si>
  <si>
    <t>ENDI ROSENDI</t>
  </si>
  <si>
    <t>0098579196</t>
  </si>
  <si>
    <t>ERJAN MARWAN HAMDANI</t>
  </si>
  <si>
    <t>3107569060</t>
  </si>
  <si>
    <t>ERLANGGA NUR LESMANA</t>
  </si>
  <si>
    <t>0106414353</t>
  </si>
  <si>
    <t>ERVAN RIO PUTRA HENDIANA</t>
  </si>
  <si>
    <t>0097331576</t>
  </si>
  <si>
    <t>IKHSAN ILHAM MAULANA</t>
  </si>
  <si>
    <t>0094004890</t>
  </si>
  <si>
    <t>IKHWANUL MUSLIMIN</t>
  </si>
  <si>
    <t>0096552341</t>
  </si>
  <si>
    <t>ISKANDAR ABDUL NASIR</t>
  </si>
  <si>
    <t>0094132054</t>
  </si>
  <si>
    <t>KEVIN PANGESTU</t>
  </si>
  <si>
    <t>0106433729</t>
  </si>
  <si>
    <t>LUKI NUR AMARSYAH</t>
  </si>
  <si>
    <t>0091339461</t>
  </si>
  <si>
    <t>M. ABU ZALFA</t>
  </si>
  <si>
    <t>0098845420</t>
  </si>
  <si>
    <t>M. REZA FITHALUL ROHMAN</t>
  </si>
  <si>
    <t>0102541874</t>
  </si>
  <si>
    <t>M. RIVALDI SAEPUL HIDAYAT</t>
  </si>
  <si>
    <t>3098626760</t>
  </si>
  <si>
    <t>MUHAMAD ANGGA PERIYANTO</t>
  </si>
  <si>
    <t>0099206932</t>
  </si>
  <si>
    <t>MUHAMAD APRIJAL MAULANA</t>
  </si>
  <si>
    <t>0092824529</t>
  </si>
  <si>
    <t>MUHAMMAD RAFI</t>
  </si>
  <si>
    <t>0091542586</t>
  </si>
  <si>
    <t>PIKA ADITIA</t>
  </si>
  <si>
    <t>0091928221</t>
  </si>
  <si>
    <t>RAIHAN FAUZI MAULANA</t>
  </si>
  <si>
    <t>0099950201</t>
  </si>
  <si>
    <t>RAKHA TEJA PRATAMA</t>
  </si>
  <si>
    <t>0082808115</t>
  </si>
  <si>
    <t>RANGGA</t>
  </si>
  <si>
    <t>0098979267</t>
  </si>
  <si>
    <t>RICKY EKA PRASETYO</t>
  </si>
  <si>
    <t>0102539825</t>
  </si>
  <si>
    <t>RIZAL HIDAYATULLAH</t>
  </si>
  <si>
    <t>0101979385</t>
  </si>
  <si>
    <t>RIZKI ADITIYA</t>
  </si>
  <si>
    <t>0104731538</t>
  </si>
  <si>
    <t>AKMAL MAULANA MALIKI</t>
  </si>
  <si>
    <t>10 TE 4</t>
  </si>
  <si>
    <t>0092632174</t>
  </si>
  <si>
    <t>ANGGARA NARGIA WINATA</t>
  </si>
  <si>
    <t>0092608543</t>
  </si>
  <si>
    <t>AZRIEL DESTIANA PRASETYA</t>
  </si>
  <si>
    <t>0102839892</t>
  </si>
  <si>
    <t>BAYU BUDIANTO</t>
  </si>
  <si>
    <t>0089418756</t>
  </si>
  <si>
    <t>DENI ARIDWAN</t>
  </si>
  <si>
    <t>0108375945</t>
  </si>
  <si>
    <t>DIMAS AGUSTIANA PERASETIYO</t>
  </si>
  <si>
    <t>0097635583</t>
  </si>
  <si>
    <t>M. WILDAN PERMANA</t>
  </si>
  <si>
    <t>0082779357</t>
  </si>
  <si>
    <t>M. WILLY WILDANA ULA AL GOJALI</t>
  </si>
  <si>
    <t>0105934976</t>
  </si>
  <si>
    <t>MUHAMAD FAHRI HAMZAH</t>
  </si>
  <si>
    <t>0099356519</t>
  </si>
  <si>
    <t>MUHAMAD MUFTI</t>
  </si>
  <si>
    <t>0098785940</t>
  </si>
  <si>
    <t>MUHAMAD RAIHANUL PATIHIN</t>
  </si>
  <si>
    <t>0093152744</t>
  </si>
  <si>
    <t>MUHAMMAD ALDI</t>
  </si>
  <si>
    <t>0098895218</t>
  </si>
  <si>
    <t>MUHAMMAD AZKIE RAMADHAN</t>
  </si>
  <si>
    <t>0094537003</t>
  </si>
  <si>
    <t>QIBAR NUR YASSIN</t>
  </si>
  <si>
    <t>0108114090</t>
  </si>
  <si>
    <t>RAHMAN PEBRIYANSAH</t>
  </si>
  <si>
    <t>0093905709</t>
  </si>
  <si>
    <t>RAMADHAN JALALUDIN</t>
  </si>
  <si>
    <t>0099085155</t>
  </si>
  <si>
    <t>RANGGA KRESNA MAOLANA</t>
  </si>
  <si>
    <t>0097044578</t>
  </si>
  <si>
    <t>RAPHAEL LAELATUL AZMI</t>
  </si>
  <si>
    <t>0103331072</t>
  </si>
  <si>
    <t>RIANDI NURHIDAYAT</t>
  </si>
  <si>
    <t>3097719228</t>
  </si>
  <si>
    <t>RIFKY ARSA FAZRIL PRIADI</t>
  </si>
  <si>
    <t>0091547648</t>
  </si>
  <si>
    <t>RIZKY IRAWAN</t>
  </si>
  <si>
    <t>0101243765</t>
  </si>
  <si>
    <t>SATRIYA IKHSAN MAULANA</t>
  </si>
  <si>
    <t>0102698823</t>
  </si>
  <si>
    <t>SYARIF HIDAYATULLAH</t>
  </si>
  <si>
    <t>0099701023</t>
  </si>
  <si>
    <t>TRI RAKA PAMUNGKAS</t>
  </si>
  <si>
    <t>0091830477</t>
  </si>
  <si>
    <t>ADELIA OCTAVIANI</t>
  </si>
  <si>
    <t>10 PPLG 1</t>
  </si>
  <si>
    <t>0087020794</t>
  </si>
  <si>
    <t>ADINDA PUJI LESTARI</t>
  </si>
  <si>
    <t>0098632941</t>
  </si>
  <si>
    <t>ANDINI RAHMADANI PUTRI</t>
  </si>
  <si>
    <t>0106779740</t>
  </si>
  <si>
    <t>CARLA LENOVA SOLAVIALASYA</t>
  </si>
  <si>
    <t>0093929530</t>
  </si>
  <si>
    <t>DIDIS MISBAHUDIN</t>
  </si>
  <si>
    <t>0105023612</t>
  </si>
  <si>
    <t>EVA ARINA</t>
  </si>
  <si>
    <t>0092373334</t>
  </si>
  <si>
    <t>GHESYA ARDHILAWATI BUDIMAN</t>
  </si>
  <si>
    <t>0092158773</t>
  </si>
  <si>
    <t>IRNA AYUNITA</t>
  </si>
  <si>
    <t>3091094123</t>
  </si>
  <si>
    <t>JOVANKA SHERLY CAHAYA INTAN</t>
  </si>
  <si>
    <t>0097691172</t>
  </si>
  <si>
    <t>KAYLA ZAHRA NURLELA</t>
  </si>
  <si>
    <t>0099086463</t>
  </si>
  <si>
    <t>M AZZAM ZAMAKSARI HABIBILLAH</t>
  </si>
  <si>
    <t>0094519181</t>
  </si>
  <si>
    <t>M. ZIDAN MAULANA</t>
  </si>
  <si>
    <t>0097148963</t>
  </si>
  <si>
    <t>MUHAMAD ABDUL FATHIR AL-GHIFARI</t>
  </si>
  <si>
    <t>0091474736</t>
  </si>
  <si>
    <t>MUHAMAD DARY PERDINAND</t>
  </si>
  <si>
    <t>0102502626</t>
  </si>
  <si>
    <t>MUHAMAD DIKA MAULANA</t>
  </si>
  <si>
    <t>0094729105</t>
  </si>
  <si>
    <t>MUHAMAD FAZRIL</t>
  </si>
  <si>
    <t>0109144666</t>
  </si>
  <si>
    <t>MUHAMAD FHAZRIL MAULANA</t>
  </si>
  <si>
    <t>0106714942</t>
  </si>
  <si>
    <t>MUHAMAD NURYAMIN</t>
  </si>
  <si>
    <t>0097729591</t>
  </si>
  <si>
    <t>N.R. ATIFA ZUHHAYR MAWADDAH</t>
  </si>
  <si>
    <t>0104473311</t>
  </si>
  <si>
    <t>NADZILA SAKINA</t>
  </si>
  <si>
    <t>0106630943</t>
  </si>
  <si>
    <t>NENG TAMALA</t>
  </si>
  <si>
    <t>0105424522</t>
  </si>
  <si>
    <t>NOK CACA</t>
  </si>
  <si>
    <t>0092412986</t>
  </si>
  <si>
    <t>NURUL BADRI</t>
  </si>
  <si>
    <t>0095949101</t>
  </si>
  <si>
    <t>RAFITRA ZAINABI AKHIFA</t>
  </si>
  <si>
    <t>0097180014</t>
  </si>
  <si>
    <t>RIJKY ASYIFA</t>
  </si>
  <si>
    <t>0101774669</t>
  </si>
  <si>
    <t>SAFA AULIA NUR</t>
  </si>
  <si>
    <t>0096472339</t>
  </si>
  <si>
    <t>SALSA ARUM MARDIYAH</t>
  </si>
  <si>
    <t>0091917060</t>
  </si>
  <si>
    <t>SANDI MUHAMAD SAMSUL MAARIP</t>
  </si>
  <si>
    <t>0094777081</t>
  </si>
  <si>
    <t>SEPTIA RAHMADANI</t>
  </si>
  <si>
    <t>0108815720</t>
  </si>
  <si>
    <t>SILVA SRI AYU DEWI</t>
  </si>
  <si>
    <t>0097453247</t>
  </si>
  <si>
    <t>TIARA RAHAYU FAJARINA</t>
  </si>
  <si>
    <t>0098506811</t>
  </si>
  <si>
    <t>TRISHA SILVIA JAELANI</t>
  </si>
  <si>
    <t>0099070587</t>
  </si>
  <si>
    <t>VIRGI ALMIRA RAMADHANI</t>
  </si>
  <si>
    <t>3091038592</t>
  </si>
  <si>
    <t>VISA NUR ATIKA</t>
  </si>
  <si>
    <t>3106628930</t>
  </si>
  <si>
    <t>WULAN RAHMA NIANI</t>
  </si>
  <si>
    <t>0094581470</t>
  </si>
  <si>
    <t>YENNY SEPTIYA NURBAETY</t>
  </si>
  <si>
    <t>0095067094</t>
  </si>
  <si>
    <t>ADRIAN DEKA TRIATNA</t>
  </si>
  <si>
    <t>10 PPLG 2</t>
  </si>
  <si>
    <t>0104649110</t>
  </si>
  <si>
    <t>ALICIA NURARIFAH ZAHRA</t>
  </si>
  <si>
    <t>0106021214</t>
  </si>
  <si>
    <t>ALYA CAHYA KAMILA</t>
  </si>
  <si>
    <t>0099388114</t>
  </si>
  <si>
    <t>AZMI NABIL MUZAKKI</t>
  </si>
  <si>
    <t>0098123934</t>
  </si>
  <si>
    <t>BELLA NURCAHYANI</t>
  </si>
  <si>
    <t>0103866628</t>
  </si>
  <si>
    <t>DERIES ABDILLAH ALL SOFYAN</t>
  </si>
  <si>
    <t>0109579632</t>
  </si>
  <si>
    <t>DESTI WILIYANTI</t>
  </si>
  <si>
    <t>0097404110</t>
  </si>
  <si>
    <t>DINA AIRIN MEIDA</t>
  </si>
  <si>
    <t>0104065226</t>
  </si>
  <si>
    <t>EFAN MAULANA</t>
  </si>
  <si>
    <t>0104631285</t>
  </si>
  <si>
    <t>FAQIH IBRAHIM FAJRI</t>
  </si>
  <si>
    <t>0098175477</t>
  </si>
  <si>
    <t>IMA ISMAYANTI</t>
  </si>
  <si>
    <t>0092627732</t>
  </si>
  <si>
    <t>INA QONIATUR RODIYAH</t>
  </si>
  <si>
    <t>0094709390</t>
  </si>
  <si>
    <t>IREN HAERANI</t>
  </si>
  <si>
    <t>0092489922</t>
  </si>
  <si>
    <t>JAUHARA NURUS SA'ADAH</t>
  </si>
  <si>
    <t>1617010008</t>
  </si>
  <si>
    <t>JIHAN FADILAH</t>
  </si>
  <si>
    <t>0102981824</t>
  </si>
  <si>
    <t>KILEN KANYA GITANTAWADITRA</t>
  </si>
  <si>
    <t>0094861565</t>
  </si>
  <si>
    <t>M. RAFKA ALZIKRI MISBAHUDIN</t>
  </si>
  <si>
    <t>0097513562</t>
  </si>
  <si>
    <t>M. VINNO RIZKY ANGGARA</t>
  </si>
  <si>
    <t>0097328957</t>
  </si>
  <si>
    <t>MUHAMAD RAMDAN</t>
  </si>
  <si>
    <t>0103139893</t>
  </si>
  <si>
    <t>NADIFHA ZAHIRA PEBRIYA PUTRI</t>
  </si>
  <si>
    <t>0095460365</t>
  </si>
  <si>
    <t>NITA YULIYANI</t>
  </si>
  <si>
    <t>3099935895</t>
  </si>
  <si>
    <t>NUR AMALIA PUTRI MASDUKI</t>
  </si>
  <si>
    <t>0095278285</t>
  </si>
  <si>
    <t>NURI HANDAYANI</t>
  </si>
  <si>
    <t>3099446446</t>
  </si>
  <si>
    <t>PIPIT KOMALA SARI</t>
  </si>
  <si>
    <t>0097095747</t>
  </si>
  <si>
    <t>REGITA RIZKY ANISA</t>
  </si>
  <si>
    <t>0102161294</t>
  </si>
  <si>
    <t>SITA KHOPIDOTUR ROPIAH</t>
  </si>
  <si>
    <t>0092174746</t>
  </si>
  <si>
    <t>SITI AYU PURNAMA</t>
  </si>
  <si>
    <t>0099705940</t>
  </si>
  <si>
    <t>SITI HUMAEIDAH</t>
  </si>
  <si>
    <t>0106984022</t>
  </si>
  <si>
    <t>SITI MASIPAH</t>
  </si>
  <si>
    <t>0106372999</t>
  </si>
  <si>
    <t>SITI RINDI YANI</t>
  </si>
  <si>
    <t>0092466091</t>
  </si>
  <si>
    <t>SUSI DWI RESTIANI</t>
  </si>
  <si>
    <t>0096899866</t>
  </si>
  <si>
    <t>SYIFA SULISTIAWATI</t>
  </si>
  <si>
    <t>0108262294</t>
  </si>
  <si>
    <t>THALITA LUTFHIYAH ANANDA</t>
  </si>
  <si>
    <t>0099113738</t>
  </si>
  <si>
    <t>TSABITA HUMAERA TSANIA RAHMAN</t>
  </si>
  <si>
    <t>0104556154</t>
  </si>
  <si>
    <t>VIRDA KANIA APRILIA</t>
  </si>
  <si>
    <t>0091025926</t>
  </si>
  <si>
    <t>WINA IMATUL FAUZIYAH</t>
  </si>
  <si>
    <t>0096311666</t>
  </si>
  <si>
    <t>AAN ANISAH</t>
  </si>
  <si>
    <t>10 PPLG 3</t>
  </si>
  <si>
    <t>0092410521</t>
  </si>
  <si>
    <t>ADITIA NURDIANSYAH</t>
  </si>
  <si>
    <t>0102011542</t>
  </si>
  <si>
    <t>ANISA NUR AZIZAH</t>
  </si>
  <si>
    <t>0096160361</t>
  </si>
  <si>
    <t>ARDI LUKMAN JULIANTO</t>
  </si>
  <si>
    <t>0109814984</t>
  </si>
  <si>
    <t>ASYIFA RAMADHANI</t>
  </si>
  <si>
    <t>3106375701</t>
  </si>
  <si>
    <t>AURA NI'MATUL MAULA</t>
  </si>
  <si>
    <t>0105562773</t>
  </si>
  <si>
    <t>AYU SUCI RAMADHANI</t>
  </si>
  <si>
    <t>0103521530</t>
  </si>
  <si>
    <t>DETI KURNIA RAHAYU</t>
  </si>
  <si>
    <t>0098221603</t>
  </si>
  <si>
    <t>FERDY AKBAR PRANANDA</t>
  </si>
  <si>
    <t>0092735509</t>
  </si>
  <si>
    <t>FERLI HERLINA</t>
  </si>
  <si>
    <t>0092200749</t>
  </si>
  <si>
    <t>FITMA HAERANI</t>
  </si>
  <si>
    <t>0109222298</t>
  </si>
  <si>
    <t>GEISYA DWI FIBIYANTI</t>
  </si>
  <si>
    <t>0081621932</t>
  </si>
  <si>
    <t>GISA ASTRIA MEYLANI</t>
  </si>
  <si>
    <t>0094742184</t>
  </si>
  <si>
    <t>HELMY MIFTAHUL FARID</t>
  </si>
  <si>
    <t>3101926881</t>
  </si>
  <si>
    <t>ISMA NUR KHOTIMAH</t>
  </si>
  <si>
    <t>0096305899</t>
  </si>
  <si>
    <t>KARISA OKTAVIA</t>
  </si>
  <si>
    <t>0093157201</t>
  </si>
  <si>
    <t>LAURA CHINTIA</t>
  </si>
  <si>
    <t>0094908175</t>
  </si>
  <si>
    <t>LESFI DUWISVITA</t>
  </si>
  <si>
    <t>0093519320</t>
  </si>
  <si>
    <t>LISNA HERNAWATI</t>
  </si>
  <si>
    <t>0095874399</t>
  </si>
  <si>
    <t>NENG PUSPA DEWI AGUSTIN</t>
  </si>
  <si>
    <t>0097925635</t>
  </si>
  <si>
    <t>NENG SANTI ALFAZRIS</t>
  </si>
  <si>
    <t>0109524654</t>
  </si>
  <si>
    <t>NENI MAISYAROH</t>
  </si>
  <si>
    <t>0094255653</t>
  </si>
  <si>
    <t>NIDHA REGINA PUTRI</t>
  </si>
  <si>
    <t>0091561098</t>
  </si>
  <si>
    <t>NINDY AMALIA</t>
  </si>
  <si>
    <t>0096687885</t>
  </si>
  <si>
    <t>NOVI INDRIYANI</t>
  </si>
  <si>
    <t>0097953642</t>
  </si>
  <si>
    <t>RAFA ALVINA AZAHRAA</t>
  </si>
  <si>
    <t>0095600118</t>
  </si>
  <si>
    <t>RAHMA SRI OKTAVIANI</t>
  </si>
  <si>
    <t>3104524126</t>
  </si>
  <si>
    <t>RANI SITI NURMAELANI</t>
  </si>
  <si>
    <t>0098641791</t>
  </si>
  <si>
    <t>SILPIA ADINDA PUTRI</t>
  </si>
  <si>
    <t>0106399651</t>
  </si>
  <si>
    <t>SINTA YULAIKA</t>
  </si>
  <si>
    <t>0112703546</t>
  </si>
  <si>
    <t>SISKA AWALIA</t>
  </si>
  <si>
    <t>0107875459</t>
  </si>
  <si>
    <t>SITI SOPIAH</t>
  </si>
  <si>
    <t>0086849946</t>
  </si>
  <si>
    <t>SOLEH HUDIN</t>
  </si>
  <si>
    <t>0098177858</t>
  </si>
  <si>
    <t>SRI NAISA FRATIWI</t>
  </si>
  <si>
    <t>0107913411</t>
  </si>
  <si>
    <t>SYAHID FAZRI</t>
  </si>
  <si>
    <t>0099274293</t>
  </si>
  <si>
    <t>YOGA RAMDHANY</t>
  </si>
  <si>
    <t>0093059799</t>
  </si>
  <si>
    <t>ADITIA FARDHAN AL FARITSI</t>
  </si>
  <si>
    <t>10 TJKT 1</t>
  </si>
  <si>
    <t>0106537658</t>
  </si>
  <si>
    <t>AFGAN PRAYOGA</t>
  </si>
  <si>
    <t>0094232412</t>
  </si>
  <si>
    <t>AIRIN AGISTIANI</t>
  </si>
  <si>
    <t>0096422022</t>
  </si>
  <si>
    <t>ALMIRA DWI AGUSTIN MUNADI</t>
  </si>
  <si>
    <t>0098343982</t>
  </si>
  <si>
    <t>ALYA AGUSTINA RAHMA</t>
  </si>
  <si>
    <t>0099191162</t>
  </si>
  <si>
    <t>ARGI NUGRAHA</t>
  </si>
  <si>
    <t>0092829439</t>
  </si>
  <si>
    <t>ARSYANA NOVAL AZZAM JANI</t>
  </si>
  <si>
    <t>0097634332</t>
  </si>
  <si>
    <t>DE FITRIA RINDIANI</t>
  </si>
  <si>
    <t>0098008066</t>
  </si>
  <si>
    <t>DEFFA OCTAZASHALFA</t>
  </si>
  <si>
    <t>0097997157</t>
  </si>
  <si>
    <t>DENISTAN FAUZIKRY</t>
  </si>
  <si>
    <t>0104516924</t>
  </si>
  <si>
    <t>FARREN RAFI MUZAKKI</t>
  </si>
  <si>
    <t>0094937993</t>
  </si>
  <si>
    <t>FRIZKA AJAHROTUSITA</t>
  </si>
  <si>
    <t>0097950741</t>
  </si>
  <si>
    <t>GIEA HAYY NURAENI LESTARI</t>
  </si>
  <si>
    <t>1617010007</t>
  </si>
  <si>
    <t>GITA NURHAFIZAH</t>
  </si>
  <si>
    <t>0093572161</t>
  </si>
  <si>
    <t>IRA PURNAMASARI</t>
  </si>
  <si>
    <t>0098138027</t>
  </si>
  <si>
    <t>IRGI FAUZAN AZHAR</t>
  </si>
  <si>
    <t>0104348516</t>
  </si>
  <si>
    <t>JAMEELA FIRDAUS</t>
  </si>
  <si>
    <t>3101478533</t>
  </si>
  <si>
    <t>JIHAN RARA HENDRIANI</t>
  </si>
  <si>
    <t>0108258871</t>
  </si>
  <si>
    <t>KAMILIYA NAILAH NUR RAHADATUL'AISY</t>
  </si>
  <si>
    <t>0099593866</t>
  </si>
  <si>
    <t>MAESAROH</t>
  </si>
  <si>
    <t>3098967978</t>
  </si>
  <si>
    <t>MUHAMAD GIANDAVI RISTIAWAN</t>
  </si>
  <si>
    <t>0101976854</t>
  </si>
  <si>
    <t>MUHAMAD IBRA NURYADIN</t>
  </si>
  <si>
    <t>0096117749</t>
  </si>
  <si>
    <t>MUHAMAD IRFAN KURNIAWAN</t>
  </si>
  <si>
    <t>0093333498</t>
  </si>
  <si>
    <t>MUHAMMAD ILHAM MAOLANA</t>
  </si>
  <si>
    <t>0108338493</t>
  </si>
  <si>
    <t>MUTIA AULIA RAHMA</t>
  </si>
  <si>
    <t>0108496343</t>
  </si>
  <si>
    <t>NOK DEWI SUPARTIKA</t>
  </si>
  <si>
    <t>0105845830</t>
  </si>
  <si>
    <t>PUTRI HALIMAH</t>
  </si>
  <si>
    <t>0092664189</t>
  </si>
  <si>
    <t>RIPKI SAEPUL AZIZ</t>
  </si>
  <si>
    <t>0101717632</t>
  </si>
  <si>
    <t>RIZAN ARDIANSYAH</t>
  </si>
  <si>
    <t>0108755458</t>
  </si>
  <si>
    <t>SAZKIA PUJI LESTARI</t>
  </si>
  <si>
    <t>3105930529</t>
  </si>
  <si>
    <t>SELFIANA DEWI</t>
  </si>
  <si>
    <t>0102287647</t>
  </si>
  <si>
    <t>SINTA JUITA</t>
  </si>
  <si>
    <t>0092264359</t>
  </si>
  <si>
    <t>SIPAUNIZA</t>
  </si>
  <si>
    <t>0102144186</t>
  </si>
  <si>
    <t>SITI DEVI NURJANAH</t>
  </si>
  <si>
    <t>0096085609</t>
  </si>
  <si>
    <t>WILDAN FATUROHMAN</t>
  </si>
  <si>
    <t>0093025339</t>
  </si>
  <si>
    <t>WULAN ANGRAENI</t>
  </si>
  <si>
    <t>0097318487</t>
  </si>
  <si>
    <t>AAS PUSPITASARI</t>
  </si>
  <si>
    <t>10 TJKT 2</t>
  </si>
  <si>
    <t>3093498965</t>
  </si>
  <si>
    <t>ADE LIVI SYAHIDATUL FITRIYAH</t>
  </si>
  <si>
    <t>0109716854</t>
  </si>
  <si>
    <t>ALIKHA NAZMA NURHAFIDZAH DHANIAR</t>
  </si>
  <si>
    <t>0106461271</t>
  </si>
  <si>
    <t>CHINTIA DEWI</t>
  </si>
  <si>
    <t>0097412631</t>
  </si>
  <si>
    <t>D. REFA ADI GUNAWAN</t>
  </si>
  <si>
    <t>0097254858</t>
  </si>
  <si>
    <t>EKI FUTRI SUPRIADI</t>
  </si>
  <si>
    <t>0094160055</t>
  </si>
  <si>
    <t>ELIH NURUL FAHLI</t>
  </si>
  <si>
    <t>0099246091</t>
  </si>
  <si>
    <t>ENDAH APRILIA</t>
  </si>
  <si>
    <t>0104048234</t>
  </si>
  <si>
    <t>FAHMI NURDINAL HAKIM</t>
  </si>
  <si>
    <t>0095524663</t>
  </si>
  <si>
    <t>HERU DOHIRUROHMAN</t>
  </si>
  <si>
    <t>0107550219</t>
  </si>
  <si>
    <t>KRISNA MAULANA</t>
  </si>
  <si>
    <t>0108471183</t>
  </si>
  <si>
    <t>M. REHAN HIDAYAT</t>
  </si>
  <si>
    <t>0107657651</t>
  </si>
  <si>
    <t>MARISA MAULIDA</t>
  </si>
  <si>
    <t>0091376835</t>
  </si>
  <si>
    <t>MUHAMAD AZMI MUZAKY</t>
  </si>
  <si>
    <t>3103861273</t>
  </si>
  <si>
    <t>MUHAMAD DAFA AL KAHFI FAJAR ILHAM</t>
  </si>
  <si>
    <t>0093378311</t>
  </si>
  <si>
    <t>MUHAMAD LUTPI ABDULLAH ZAMALUDIN</t>
  </si>
  <si>
    <t>0094756414</t>
  </si>
  <si>
    <t>MUHAMAD PAHRI</t>
  </si>
  <si>
    <t>0099895824</t>
  </si>
  <si>
    <t>MUHAMAD REFANDI SAPUTRA</t>
  </si>
  <si>
    <t>0093429684</t>
  </si>
  <si>
    <t>MUHAMAD RIZKI FIRMANSYAH</t>
  </si>
  <si>
    <t>0092986486</t>
  </si>
  <si>
    <t>MUHAMMAD SYAIKHAN AR RAFI</t>
  </si>
  <si>
    <t>0099043604</t>
  </si>
  <si>
    <t>NABHAN BASYAR AZ ZAHWANY</t>
  </si>
  <si>
    <t>0091461871</t>
  </si>
  <si>
    <t>NAJRIL HIDAYAH</t>
  </si>
  <si>
    <t>3104756222</t>
  </si>
  <si>
    <t>NATASYA RAMADHANI PUTRI QINASIH</t>
  </si>
  <si>
    <t>0091429767</t>
  </si>
  <si>
    <t>NENAH LAELASARI</t>
  </si>
  <si>
    <t>0098901015</t>
  </si>
  <si>
    <t>NINDY RAMADANTI</t>
  </si>
  <si>
    <t>0094509146</t>
  </si>
  <si>
    <t>NONA NAFISAH ZAHROTUSHITA</t>
  </si>
  <si>
    <t>0097176511</t>
  </si>
  <si>
    <t>NUNU IMANUDIN</t>
  </si>
  <si>
    <t>0096502974</t>
  </si>
  <si>
    <t>RADITHIA SUFI ABIYU</t>
  </si>
  <si>
    <t>0109989291</t>
  </si>
  <si>
    <t>RIN RHASYEEDA KHALID</t>
  </si>
  <si>
    <t>0094230208</t>
  </si>
  <si>
    <t>RISMA ASMARANTI</t>
  </si>
  <si>
    <t>0099654351</t>
  </si>
  <si>
    <t>SALSA LISTIA DEWI</t>
  </si>
  <si>
    <t>0092193021</t>
  </si>
  <si>
    <t>SELLY RAHMADANI AGUSTINA</t>
  </si>
  <si>
    <t>0106021952</t>
  </si>
  <si>
    <t>SRI YANTI</t>
  </si>
  <si>
    <t>0086914140</t>
  </si>
  <si>
    <t>TAMI NURMALA DEWI</t>
  </si>
  <si>
    <t>0091404888</t>
  </si>
  <si>
    <t>VINA NADA PATIMATU JAHRA</t>
  </si>
  <si>
    <t>0093888111</t>
  </si>
  <si>
    <t>WINY WININGSIH</t>
  </si>
  <si>
    <t>0097326478</t>
  </si>
  <si>
    <t>AHMAD YUDDA AL FARIZI</t>
  </si>
  <si>
    <t>10 TJKT 3</t>
  </si>
  <si>
    <t>0101424749</t>
  </si>
  <si>
    <t>ALPI RESTIANA DEWI</t>
  </si>
  <si>
    <t>0099396210</t>
  </si>
  <si>
    <t>AXEL PANDU PRATAMA</t>
  </si>
  <si>
    <t>0096788644</t>
  </si>
  <si>
    <t>DEFANI SRIWAHYUNI AGUSTIN</t>
  </si>
  <si>
    <t>3107297713</t>
  </si>
  <si>
    <t>FAHRY ABDUL AZIS</t>
  </si>
  <si>
    <t>0101243898</t>
  </si>
  <si>
    <t>FAIZ FIRJATULLAH NUGRAHA</t>
  </si>
  <si>
    <t>0097439541</t>
  </si>
  <si>
    <t>IKKA PUSPA FADILAH</t>
  </si>
  <si>
    <t>0104413073</t>
  </si>
  <si>
    <t>IMEY NURAMELIA</t>
  </si>
  <si>
    <t>0113153602</t>
  </si>
  <si>
    <t>IVANI MOZA</t>
  </si>
  <si>
    <t>0103583589</t>
  </si>
  <si>
    <t>LIZA FAUZIAH</t>
  </si>
  <si>
    <t>0105662703</t>
  </si>
  <si>
    <t>M. ALIF ABDUL MALIK</t>
  </si>
  <si>
    <t>0099421252</t>
  </si>
  <si>
    <t>M. NAZRIL ILHAM NURPAZRIANA</t>
  </si>
  <si>
    <t>0101500456</t>
  </si>
  <si>
    <t>MEYLISSA WULANDARI</t>
  </si>
  <si>
    <t>0095248338</t>
  </si>
  <si>
    <t>MONICA AGUSTIRA</t>
  </si>
  <si>
    <t>0092965569</t>
  </si>
  <si>
    <t>MUHAMAD ILHAM AKHDIAT</t>
  </si>
  <si>
    <t>0092092116</t>
  </si>
  <si>
    <t>MUHAMAD RAFA FAHREZI</t>
  </si>
  <si>
    <t>0101325734</t>
  </si>
  <si>
    <t>MUHAMAD RIZKI FAUZI</t>
  </si>
  <si>
    <t>0091728764</t>
  </si>
  <si>
    <t>NIDA FARIDATUL JANNAH</t>
  </si>
  <si>
    <t>3100411561</t>
  </si>
  <si>
    <t>PUTRI JULIA YUNIASARI</t>
  </si>
  <si>
    <t>0098790161</t>
  </si>
  <si>
    <t>RADITYA PUTRA PRATAMA</t>
  </si>
  <si>
    <t>0105298386</t>
  </si>
  <si>
    <t>RAEESHA AWANDA</t>
  </si>
  <si>
    <t>0106290590</t>
  </si>
  <si>
    <t>RAFA MAULANA AKBAR</t>
  </si>
  <si>
    <t>0095502689</t>
  </si>
  <si>
    <t>RAFFA ADITYA</t>
  </si>
  <si>
    <t>0091071379</t>
  </si>
  <si>
    <t>RAISA HASNA NASHIHATUL UMMAH</t>
  </si>
  <si>
    <t>0091390963</t>
  </si>
  <si>
    <t>RAPI NURLASMANA</t>
  </si>
  <si>
    <t>3090991595</t>
  </si>
  <si>
    <t>REZA FATHURRAHMAN</t>
  </si>
  <si>
    <t>0093116899</t>
  </si>
  <si>
    <t>RIEZQI MUHAMMAD NAFAHUDDIN</t>
  </si>
  <si>
    <t>0099891663</t>
  </si>
  <si>
    <t>SAKIL RIDWAN SHAH</t>
  </si>
  <si>
    <t>0095451312</t>
  </si>
  <si>
    <t>SANDY RAMDHANI AULIA</t>
  </si>
  <si>
    <t>3092707889</t>
  </si>
  <si>
    <t>SANI SANIYATUL MUFIDAH</t>
  </si>
  <si>
    <t>0101448910</t>
  </si>
  <si>
    <t>SILFA FADILATUL WAFA</t>
  </si>
  <si>
    <t>0096770068</t>
  </si>
  <si>
    <t>SILVI ARLINIA</t>
  </si>
  <si>
    <t>0105084949</t>
  </si>
  <si>
    <t>SINTA FEBRIANI</t>
  </si>
  <si>
    <t>0097423929</t>
  </si>
  <si>
    <t>SITI NURMALASARI</t>
  </si>
  <si>
    <t>0098228747</t>
  </si>
  <si>
    <t>YEYEN LUSMAYANTI</t>
  </si>
  <si>
    <t>0095338731</t>
  </si>
  <si>
    <t>AAS SAADAH</t>
  </si>
  <si>
    <t>10 AT 1</t>
  </si>
  <si>
    <t>0105697973</t>
  </si>
  <si>
    <t>ALVIN NIKY HANDREAN</t>
  </si>
  <si>
    <t>0095612921</t>
  </si>
  <si>
    <t>ANGGITA SALSABILA MM</t>
  </si>
  <si>
    <t>3098411345</t>
  </si>
  <si>
    <t>ARA AL FARABI</t>
  </si>
  <si>
    <t>0094268415</t>
  </si>
  <si>
    <t>ARISKA</t>
  </si>
  <si>
    <t>0103243951</t>
  </si>
  <si>
    <t>AZZAHRA NURINDAENI</t>
  </si>
  <si>
    <t>0107999252</t>
  </si>
  <si>
    <t>AZZAHRA PUTRI ALBADRI</t>
  </si>
  <si>
    <t>0102601580</t>
  </si>
  <si>
    <t>EGA REGINA PUTRI</t>
  </si>
  <si>
    <t>0102935495</t>
  </si>
  <si>
    <t>FAHRI DARUL APRIZAL</t>
  </si>
  <si>
    <t>0097635813</t>
  </si>
  <si>
    <t>FATHIR NURUL SODIKIN</t>
  </si>
  <si>
    <t>0097782954</t>
  </si>
  <si>
    <t>FAUZAN MAULANA</t>
  </si>
  <si>
    <t>0103811468</t>
  </si>
  <si>
    <t>GHIFARI FAYRUS ILHAM</t>
  </si>
  <si>
    <t>0108877641</t>
  </si>
  <si>
    <t>JIHAN MEIDAYANTI</t>
  </si>
  <si>
    <t>0091431171</t>
  </si>
  <si>
    <t>KARLA</t>
  </si>
  <si>
    <t>3092108521</t>
  </si>
  <si>
    <t>KEANNU SARAVOVA MUTTAQIN</t>
  </si>
  <si>
    <t>0105793706</t>
  </si>
  <si>
    <t>KEVIN ARDIANSYAH</t>
  </si>
  <si>
    <t>0106057482</t>
  </si>
  <si>
    <t>KHOERUN NISA LAELATUL FITRIAH</t>
  </si>
  <si>
    <t>0101339152</t>
  </si>
  <si>
    <t>LIA JANNATTUL ALIYAH</t>
  </si>
  <si>
    <t>0099438836</t>
  </si>
  <si>
    <t>M. PAZRIEL FIRDAUS</t>
  </si>
  <si>
    <t>0093986016</t>
  </si>
  <si>
    <t>M. SIGIT NUR KHOLIS</t>
  </si>
  <si>
    <t>0091923107</t>
  </si>
  <si>
    <t>MEGA RATNASARI</t>
  </si>
  <si>
    <t>0096790180</t>
  </si>
  <si>
    <t>MUHAMAD ARIL SAPUTRA</t>
  </si>
  <si>
    <t>0094018073</t>
  </si>
  <si>
    <t>MUHAMAD RIZKI KURNIAWAN</t>
  </si>
  <si>
    <t>0105189759</t>
  </si>
  <si>
    <t>MUTIARA FATIMATUJJAHRA</t>
  </si>
  <si>
    <t>0097351548</t>
  </si>
  <si>
    <t>NADIRA TIARA RAMADHANI</t>
  </si>
  <si>
    <t>3098955227</t>
  </si>
  <si>
    <t>RADITYA SIGIT RAMDHANI</t>
  </si>
  <si>
    <t>0103086926</t>
  </si>
  <si>
    <t>RAKHA MAHIJA HUKAMA</t>
  </si>
  <si>
    <t>0095695891</t>
  </si>
  <si>
    <t>RANI JULIAN</t>
  </si>
  <si>
    <t>0116560478</t>
  </si>
  <si>
    <t>RATU ENGGAR WILANARA</t>
  </si>
  <si>
    <t>0095264039</t>
  </si>
  <si>
    <t>RIDHWAN ROHMATUL AZIZ</t>
  </si>
  <si>
    <t>0101965038</t>
  </si>
  <si>
    <t>SAYID NUR KALAM</t>
  </si>
  <si>
    <t>0102683914</t>
  </si>
  <si>
    <t>SINDI FITRI RAHAYU</t>
  </si>
  <si>
    <t>0083173533</t>
  </si>
  <si>
    <t>SITI NUR ROHMAH</t>
  </si>
  <si>
    <t>0086622881</t>
  </si>
  <si>
    <t>TIARA SULISTIA</t>
  </si>
  <si>
    <t>0092015708</t>
  </si>
  <si>
    <t>YOVI MAHESA</t>
  </si>
  <si>
    <t>3098594917</t>
  </si>
  <si>
    <t>ZIAD KARIMI</t>
  </si>
  <si>
    <t>3099957828</t>
  </si>
  <si>
    <t>AHMAD YUDHA NUGRAHA</t>
  </si>
  <si>
    <t>10 AT 2</t>
  </si>
  <si>
    <t>0097343979</t>
  </si>
  <si>
    <t>ALDI NUGRAHA</t>
  </si>
  <si>
    <t>0094770761</t>
  </si>
  <si>
    <t>ALVIN FAUZI</t>
  </si>
  <si>
    <t>0097303996</t>
  </si>
  <si>
    <t>ARIEL KURNIAWAN</t>
  </si>
  <si>
    <t>0099805937</t>
  </si>
  <si>
    <t>AUDREY FAREZTHA YP</t>
  </si>
  <si>
    <t>0101377769</t>
  </si>
  <si>
    <t>AYU RISNAWATI</t>
  </si>
  <si>
    <t>3095435190</t>
  </si>
  <si>
    <t>AZKIYA ANANDASARI</t>
  </si>
  <si>
    <t>0091323016</t>
  </si>
  <si>
    <t>BAGAS PERMANA</t>
  </si>
  <si>
    <t>0091103789</t>
  </si>
  <si>
    <t>BERLIANA BAROKAH</t>
  </si>
  <si>
    <t>0102085543</t>
  </si>
  <si>
    <t>DESI MULYASARI</t>
  </si>
  <si>
    <t>0105810347</t>
  </si>
  <si>
    <t>0096374849</t>
  </si>
  <si>
    <t>DIMAS APRIAN</t>
  </si>
  <si>
    <t>1617010005</t>
  </si>
  <si>
    <t>DRIYA MUGI PANEDJA WIJAYA</t>
  </si>
  <si>
    <t>0092761683</t>
  </si>
  <si>
    <t>ELAN AHMAD ASHARA</t>
  </si>
  <si>
    <t>3091123336</t>
  </si>
  <si>
    <t>EZAR ALGHIFARI NAINDRA PUTRA</t>
  </si>
  <si>
    <t>3095372538</t>
  </si>
  <si>
    <t>FAREL MUHAMAD ANWAR</t>
  </si>
  <si>
    <t>0108494730</t>
  </si>
  <si>
    <t>GALIH SURYA MAULANA</t>
  </si>
  <si>
    <t>0099894977</t>
  </si>
  <si>
    <t>IVAN SEPTIAN</t>
  </si>
  <si>
    <t>3106462570</t>
  </si>
  <si>
    <t>KEISHA BUNGA MAHARANI. NSP</t>
  </si>
  <si>
    <t>0098678556</t>
  </si>
  <si>
    <t>M AZRIL APRILIAN NUR FAJRI</t>
  </si>
  <si>
    <t>0106706833</t>
  </si>
  <si>
    <t>M. FARHAN FAHREZY</t>
  </si>
  <si>
    <t>0089054961</t>
  </si>
  <si>
    <t>MELI MILIANI</t>
  </si>
  <si>
    <t>0093438009</t>
  </si>
  <si>
    <t>MUHAMAD BINSAR FERGAIN</t>
  </si>
  <si>
    <t>0094454994</t>
  </si>
  <si>
    <t>MUHAMAD RANGGA ANGGARA</t>
  </si>
  <si>
    <t>0084448534</t>
  </si>
  <si>
    <t>MUHAMMAD SATRIA</t>
  </si>
  <si>
    <t>0105512733</t>
  </si>
  <si>
    <t>MUHAMMAD SATRIA SJAMAS RAMADAN</t>
  </si>
  <si>
    <t>0107480925</t>
  </si>
  <si>
    <t>NABABAN KUSUMA WIJAYA</t>
  </si>
  <si>
    <t>3093785377</t>
  </si>
  <si>
    <t>NANDA MUHAMAD FIRDAUS</t>
  </si>
  <si>
    <t>0105505385</t>
  </si>
  <si>
    <t>PUTRI APRILISTIA SUMARNA</t>
  </si>
  <si>
    <t>1617010012</t>
  </si>
  <si>
    <t>RAFKA AZHAR FIRDAUS</t>
  </si>
  <si>
    <t>0093105183</t>
  </si>
  <si>
    <t>RAKA HAMDANI</t>
  </si>
  <si>
    <t>0097041983</t>
  </si>
  <si>
    <t>REZKY FURNAMA</t>
  </si>
  <si>
    <t>0092468061</t>
  </si>
  <si>
    <t>SALSA AULIA RAMADANI</t>
  </si>
  <si>
    <t>0098501637</t>
  </si>
  <si>
    <t>SITI AULIA NURULHUSNA</t>
  </si>
  <si>
    <t>0091077989</t>
  </si>
  <si>
    <t>WINDA MILHATUNISA</t>
  </si>
  <si>
    <t>0095163758</t>
  </si>
  <si>
    <t>ADE AGUNG SUTISNA</t>
  </si>
  <si>
    <t>10 AT 3</t>
  </si>
  <si>
    <t>0094619326</t>
  </si>
  <si>
    <t>AFIF AL-RUMI</t>
  </si>
  <si>
    <t>0105239026</t>
  </si>
  <si>
    <t>AMEL PEBRIANI</t>
  </si>
  <si>
    <t>0084604135</t>
  </si>
  <si>
    <t>ANANDA GALIH AKBAR</t>
  </si>
  <si>
    <t>0095891641</t>
  </si>
  <si>
    <t>ARIL BADRUDIN</t>
  </si>
  <si>
    <t>0096168808</t>
  </si>
  <si>
    <t>ATI SEKAR PERMATASARI</t>
  </si>
  <si>
    <t>0101636909</t>
  </si>
  <si>
    <t>AUFA RIZKY MAULANA</t>
  </si>
  <si>
    <t>0107870533</t>
  </si>
  <si>
    <t>AYASHA ALISIA</t>
  </si>
  <si>
    <t>0092929182</t>
  </si>
  <si>
    <t>DARMAWAN ADITIA SAPUTRA</t>
  </si>
  <si>
    <t>0097234091</t>
  </si>
  <si>
    <t>DEDE DEVIN MAULANA FAIZ</t>
  </si>
  <si>
    <t>0097820476</t>
  </si>
  <si>
    <t>DEKA HIDAYAT</t>
  </si>
  <si>
    <t>0091798474</t>
  </si>
  <si>
    <t>FANESA OKTAFIYANA</t>
  </si>
  <si>
    <t>0095536963</t>
  </si>
  <si>
    <t>ISMAIL AHMAD BADARUDIN</t>
  </si>
  <si>
    <t>0083674531</t>
  </si>
  <si>
    <t>JEJE ABDUL HAKIM</t>
  </si>
  <si>
    <t>0106396882</t>
  </si>
  <si>
    <t>JIBRIL MAULANA MALIK IBRAHIM</t>
  </si>
  <si>
    <t>0104152984</t>
  </si>
  <si>
    <t>JUAN MARTINO JIBRIL</t>
  </si>
  <si>
    <t>0094025687</t>
  </si>
  <si>
    <t>M. FAHRI PIRMANSYAH</t>
  </si>
  <si>
    <t>0104008636</t>
  </si>
  <si>
    <t>MEILANY REGINA PUTRI</t>
  </si>
  <si>
    <t>0109111814</t>
  </si>
  <si>
    <t>MUHAMAD AL HAKIM MABRURIANSAH</t>
  </si>
  <si>
    <t>0092465730</t>
  </si>
  <si>
    <t>MUHAMAD FAHRI</t>
  </si>
  <si>
    <t>0102420868</t>
  </si>
  <si>
    <t>MUHAMAD ITMAM MULHUDA</t>
  </si>
  <si>
    <t>0107286503</t>
  </si>
  <si>
    <t>MUHAMAD ITMAMUL FATWA</t>
  </si>
  <si>
    <t>0097688885</t>
  </si>
  <si>
    <t>MUHAMMAD FAWWAZ BAIZURA MUZAKKA</t>
  </si>
  <si>
    <t>0108044678</t>
  </si>
  <si>
    <t>MUHAMMAD PARIS</t>
  </si>
  <si>
    <t>0091642589</t>
  </si>
  <si>
    <t>NAILA NURFADILAH</t>
  </si>
  <si>
    <t>0097210075</t>
  </si>
  <si>
    <t>NENG CITRA AMELIA PUTRI</t>
  </si>
  <si>
    <t>0096632632</t>
  </si>
  <si>
    <t>NIA SINTIASARI</t>
  </si>
  <si>
    <t>0095867695</t>
  </si>
  <si>
    <t>NIDA PAOJIYAH</t>
  </si>
  <si>
    <t>0092517700</t>
  </si>
  <si>
    <t>NOVITA RISMAWATI</t>
  </si>
  <si>
    <t>3098580065</t>
  </si>
  <si>
    <t>RIZKY ALPIANUL HAKIM</t>
  </si>
  <si>
    <t>3095794614</t>
  </si>
  <si>
    <t>TEGAR BANGKIT MAULANA</t>
  </si>
  <si>
    <t>0097808635</t>
  </si>
  <si>
    <t>UJANG AHMAD RIZKI MAULANA</t>
  </si>
  <si>
    <t>0094602317</t>
  </si>
  <si>
    <t>UJANG HENDARTO</t>
  </si>
  <si>
    <t>0097942315</t>
  </si>
  <si>
    <t>0105866092</t>
  </si>
  <si>
    <t>ZALFA ZAHIRA MAULIA</t>
  </si>
  <si>
    <t>0103427613</t>
  </si>
  <si>
    <t>ALDI YANSAH HUSNI</t>
  </si>
  <si>
    <t>10 AT 4</t>
  </si>
  <si>
    <t>0086805073</t>
  </si>
  <si>
    <t>APANDI</t>
  </si>
  <si>
    <t>0076419024</t>
  </si>
  <si>
    <t>AZIZ HUMAEDILAH</t>
  </si>
  <si>
    <t>3093854670</t>
  </si>
  <si>
    <t>BILAL MADYA RABBANI</t>
  </si>
  <si>
    <t>0091532187</t>
  </si>
  <si>
    <t>CITRA NURAENI</t>
  </si>
  <si>
    <t>0095836793</t>
  </si>
  <si>
    <t>DAFA ANUGRAH</t>
  </si>
  <si>
    <t>3090061173</t>
  </si>
  <si>
    <t>DEFAN RIZQY ANANDA HIDAYAT</t>
  </si>
  <si>
    <t>0094769576</t>
  </si>
  <si>
    <t>DIDA RAMADHAN PRATAMA</t>
  </si>
  <si>
    <t>0094951194</t>
  </si>
  <si>
    <t>DIKA SAPUTRA</t>
  </si>
  <si>
    <t>0106817958</t>
  </si>
  <si>
    <t>DINI OKTAVIANI</t>
  </si>
  <si>
    <t>0098392785</t>
  </si>
  <si>
    <t>DWI IQLIMA NAFISAH FITRIA</t>
  </si>
  <si>
    <t>3090306583</t>
  </si>
  <si>
    <t>FADHAR BARAKA ANUGRAH</t>
  </si>
  <si>
    <t>0089392273</t>
  </si>
  <si>
    <t>FAJAR MIFTAH FAUZY</t>
  </si>
  <si>
    <t>0088175917</t>
  </si>
  <si>
    <t>IKHRAM ADIT TRIYANSYAH</t>
  </si>
  <si>
    <t>0101222504</t>
  </si>
  <si>
    <t>IRAWAN PADHIL FIRMANSYAH</t>
  </si>
  <si>
    <t>0091789003</t>
  </si>
  <si>
    <t>ISMA RISMAYANTI</t>
  </si>
  <si>
    <t>0093880141</t>
  </si>
  <si>
    <t>KEYSA ZAHRA RIANI</t>
  </si>
  <si>
    <t>0094570860</t>
  </si>
  <si>
    <t>M. FAJRI NURSAPAI</t>
  </si>
  <si>
    <t>0096419484</t>
  </si>
  <si>
    <t>M. HAFIZ HAIDAR ASSYAFIQ</t>
  </si>
  <si>
    <t>0103552001</t>
  </si>
  <si>
    <t>MARISSA AULIA FITRIANI</t>
  </si>
  <si>
    <t>0083435834</t>
  </si>
  <si>
    <t>MUHAMAD FADJRIL IRAWAN</t>
  </si>
  <si>
    <t>0094423339</t>
  </si>
  <si>
    <t>MUHAMAD NUR SOLIHIN</t>
  </si>
  <si>
    <t>0099566988</t>
  </si>
  <si>
    <t>MUHAMAD WILDAN NURSYABANI</t>
  </si>
  <si>
    <t>3104772484</t>
  </si>
  <si>
    <t>MUHAMMAD ZIDAN FERDIANSYAH</t>
  </si>
  <si>
    <t>0098764101</t>
  </si>
  <si>
    <t>NABIL KHAIRINA</t>
  </si>
  <si>
    <t>0093547459</t>
  </si>
  <si>
    <t>NAELASARI</t>
  </si>
  <si>
    <t>0094633527</t>
  </si>
  <si>
    <t>NUR RATNA AMALIYA</t>
  </si>
  <si>
    <t>0094932718</t>
  </si>
  <si>
    <t>PUTRI DELIS LESTARI</t>
  </si>
  <si>
    <t>0092745672</t>
  </si>
  <si>
    <t>REZA FAISAL ADITYA</t>
  </si>
  <si>
    <t>0098564345</t>
  </si>
  <si>
    <t>RIDMA NURHATIFAH RIDWAN</t>
  </si>
  <si>
    <t>0094856444</t>
  </si>
  <si>
    <t>RIDO MAULANA</t>
  </si>
  <si>
    <t>0104666989</t>
  </si>
  <si>
    <t>SYIFA ISMAFUL HAWA</t>
  </si>
  <si>
    <t>0095094158</t>
  </si>
  <si>
    <t>SYIPA FITRIA RAMADHANI</t>
  </si>
  <si>
    <t>0092296612</t>
  </si>
  <si>
    <t>TEGUH KARUNIA</t>
  </si>
  <si>
    <t>0098826055</t>
  </si>
  <si>
    <t>WENDI HIDAYAT</t>
  </si>
  <si>
    <t>0101142125</t>
  </si>
  <si>
    <t>ZAFKHA ADILLA RAHMAN</t>
  </si>
  <si>
    <t>3093387544</t>
  </si>
  <si>
    <t>ADRIAN MUHAMAD OKTA</t>
  </si>
  <si>
    <t>10 AT 5</t>
  </si>
  <si>
    <t>0092072113</t>
  </si>
  <si>
    <t>AKIKO WIJAYA</t>
  </si>
  <si>
    <t>0095077384</t>
  </si>
  <si>
    <t>ALDI ANDIANA</t>
  </si>
  <si>
    <t>0095301246</t>
  </si>
  <si>
    <t>ALDO RIAWAN PUTRA</t>
  </si>
  <si>
    <t>0097907060</t>
  </si>
  <si>
    <t>ALIZA HIZBILLAH YUSEVIC BUSTOMMY</t>
  </si>
  <si>
    <t>0107950622</t>
  </si>
  <si>
    <t>ANGGUN LESTARI</t>
  </si>
  <si>
    <t>0097878235</t>
  </si>
  <si>
    <t>BAYU KOMARUDIN</t>
  </si>
  <si>
    <t>3107329783</t>
  </si>
  <si>
    <t>BAYU SUKMANA</t>
  </si>
  <si>
    <t>0091282557</t>
  </si>
  <si>
    <t>BINTANG PERKASA KUSUMA YUDHA</t>
  </si>
  <si>
    <t>0094786579</t>
  </si>
  <si>
    <t>CEVI PRADITYA PUTRA</t>
  </si>
  <si>
    <t>0097522855</t>
  </si>
  <si>
    <t>DONI KRISMADANI</t>
  </si>
  <si>
    <t>0107088544</t>
  </si>
  <si>
    <t>EVY FITRIYANI PUTRI</t>
  </si>
  <si>
    <t>0107620003</t>
  </si>
  <si>
    <t>GHAFIQI FAYRUS ILHAM</t>
  </si>
  <si>
    <t>0092925952</t>
  </si>
  <si>
    <t>HAFID MAULANA</t>
  </si>
  <si>
    <t>0108416390</t>
  </si>
  <si>
    <t>IBNU FARIS FATKHU RIZKI</t>
  </si>
  <si>
    <t>3097851428</t>
  </si>
  <si>
    <t>IRZYAL AL ZHIRA UTAMA</t>
  </si>
  <si>
    <t>0099348781</t>
  </si>
  <si>
    <t>MELLY PUTRI SEPTIANI</t>
  </si>
  <si>
    <t>0103165241</t>
  </si>
  <si>
    <t>MITHA FEBRIANTY MAULUDIYAH</t>
  </si>
  <si>
    <t>0091505623</t>
  </si>
  <si>
    <t>MUHAMAD AIJAZ ATA ALRAHMAN</t>
  </si>
  <si>
    <t>0096498636</t>
  </si>
  <si>
    <t>MUHAMAD RIDWAN</t>
  </si>
  <si>
    <t>0096656001</t>
  </si>
  <si>
    <t>MUHAMAD WILDAN WALIYUDIN</t>
  </si>
  <si>
    <t>0096881736</t>
  </si>
  <si>
    <t>NABILA GHANIATUN NISA</t>
  </si>
  <si>
    <t>0098271219</t>
  </si>
  <si>
    <t>NISA NUR AKTAVIA</t>
  </si>
  <si>
    <t>0091431947</t>
  </si>
  <si>
    <t>PARIZ NURHIDAYAT</t>
  </si>
  <si>
    <t>0096233546</t>
  </si>
  <si>
    <t>PERI ISWANTO</t>
  </si>
  <si>
    <t>0104223668</t>
  </si>
  <si>
    <t>PRITA APRILIANI</t>
  </si>
  <si>
    <t>3095221345</t>
  </si>
  <si>
    <t>RADITIA NUGRAHA</t>
  </si>
  <si>
    <t>0095259985</t>
  </si>
  <si>
    <t>RAKA BAGUS RAMADHAN</t>
  </si>
  <si>
    <t>0101967876</t>
  </si>
  <si>
    <t>RENDI SAEFUL JAMIL</t>
  </si>
  <si>
    <t>0091603265</t>
  </si>
  <si>
    <t>ROFI SIHAB MUSTAWA</t>
  </si>
  <si>
    <t>0093028501</t>
  </si>
  <si>
    <t>SIGIT PRAMANA</t>
  </si>
  <si>
    <t>0098132340</t>
  </si>
  <si>
    <t>TETI SITI MUAMALIAH</t>
  </si>
  <si>
    <t>0094173589</t>
  </si>
  <si>
    <t>ULFAH KHOYRUNISA</t>
  </si>
  <si>
    <t>0089839737</t>
  </si>
  <si>
    <t>WILDAN NIAH</t>
  </si>
  <si>
    <t>0107606235</t>
  </si>
  <si>
    <t>ZESA TRIANDRA</t>
  </si>
  <si>
    <t>0082584967</t>
  </si>
  <si>
    <t>0073730727</t>
  </si>
  <si>
    <t>Sejarah</t>
  </si>
  <si>
    <t>Matematika</t>
  </si>
  <si>
    <t>Pendidikan Pancasila</t>
  </si>
  <si>
    <t>Bahasa Indonesia</t>
  </si>
  <si>
    <t>Projek IPAS</t>
  </si>
  <si>
    <t>Bahasa Inggris</t>
  </si>
  <si>
    <t>Bahasa Jepang</t>
  </si>
  <si>
    <t>Bahasa Sunda</t>
  </si>
  <si>
    <t>Bimbingan dan Konseling</t>
  </si>
  <si>
    <t>Informatika</t>
  </si>
  <si>
    <t>Pend. Agama Islam dan Budi Pekerti</t>
  </si>
  <si>
    <t>Pend. Jasmani, Olahraga, dan Kesehatan</t>
  </si>
  <si>
    <t>Pendidikan Lingkungan Hidup</t>
  </si>
  <si>
    <t>Seni dan Budaya</t>
  </si>
  <si>
    <t>No</t>
  </si>
  <si>
    <t>Elektronika Digital (MPP)</t>
  </si>
  <si>
    <t>Desain Grafis (MPP)</t>
  </si>
  <si>
    <t>Internet of Think (MPP)</t>
  </si>
  <si>
    <t>Pembibitan Kultur dan Jaringan (MPP)</t>
  </si>
  <si>
    <t>M CIPTA AMANUDIN</t>
  </si>
  <si>
    <t>SALSA SABILA KIRANA</t>
  </si>
  <si>
    <t>19970511 202521 2 112</t>
  </si>
  <si>
    <t>19911020 202521 2 138</t>
  </si>
  <si>
    <t>19931101 202521 2 136</t>
  </si>
  <si>
    <t>19900707 202521 1 192</t>
  </si>
  <si>
    <t>19810608 202521 2 064</t>
  </si>
  <si>
    <t>19910926 202521 1 151</t>
  </si>
  <si>
    <t>19930331 202521 1 093</t>
  </si>
  <si>
    <t>19920514 202521 1 173</t>
  </si>
  <si>
    <t>Status</t>
  </si>
  <si>
    <t>PNS</t>
  </si>
  <si>
    <t>PPPK</t>
  </si>
  <si>
    <t>Non ASN</t>
  </si>
  <si>
    <t>JENIS</t>
  </si>
  <si>
    <t>NIPPPK</t>
  </si>
  <si>
    <t>NIK</t>
  </si>
  <si>
    <t>Induk</t>
  </si>
  <si>
    <t>Konsentrasi Keahlian</t>
  </si>
  <si>
    <t>Kreativitas, Inovasi, dan Kewirausahaan</t>
  </si>
  <si>
    <t>Dasar-dasar Program Keahlian</t>
  </si>
  <si>
    <t>NoMap</t>
  </si>
  <si>
    <t>Nama</t>
  </si>
  <si>
    <t>NIPK</t>
  </si>
  <si>
    <t>NoGu</t>
  </si>
  <si>
    <t>GuMa</t>
  </si>
  <si>
    <t>Mapel</t>
  </si>
  <si>
    <t>Iip Irfan Nulhakim, S.Pd.</t>
  </si>
  <si>
    <t>19881218 201903 1 008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</si>
</sst>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 \:"/>
    <numFmt numFmtId="165" formatCode="0&quot;.&quot;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22"/>
      <color theme="1"/>
      <name val="Broadway"/>
      <family val="5"/>
    </font>
    <font>
      <sz val="20"/>
      <color theme="1"/>
      <name val="Berlin Sans FB"/>
      <family val="2"/>
    </font>
    <font>
      <sz val="18"/>
      <color theme="1"/>
      <name val="Berlin Sans FB"/>
      <family val="2"/>
    </font>
    <font>
      <sz val="14"/>
      <color theme="1"/>
      <name val="Calibri"/>
      <family val="2"/>
      <charset val="1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i/>
      <sz val="9"/>
      <color theme="1"/>
      <name val="Bookman Old Style"/>
      <family val="1"/>
    </font>
    <font>
      <b/>
      <sz val="8"/>
      <color theme="1"/>
      <name val="Bookman Old Style"/>
      <family val="1"/>
    </font>
    <font>
      <sz val="12"/>
      <color theme="1"/>
      <name val="Bookman Old Style"/>
      <family val="1"/>
    </font>
    <font>
      <b/>
      <sz val="16"/>
      <color theme="1"/>
      <name val="Bookman Old Style"/>
      <family val="1"/>
    </font>
    <font>
      <sz val="14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Tahoma"/>
      <family val="2"/>
    </font>
    <font>
      <b/>
      <i/>
      <sz val="14"/>
      <color theme="1"/>
      <name val="Bookman Old Style"/>
      <family val="1"/>
    </font>
    <font>
      <i/>
      <sz val="14"/>
      <color theme="1"/>
      <name val="Bookman Old Style"/>
      <family val="1"/>
    </font>
    <font>
      <sz val="12"/>
      <color rgb="FF000000"/>
      <name val="Tahoma"/>
      <family val="2"/>
    </font>
    <font>
      <sz val="12"/>
      <color rgb="FF000000"/>
      <name val="Calibri"/>
      <family val="2"/>
    </font>
    <font>
      <b/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sz val="14"/>
      <name val="Bookman Old Style"/>
      <family val="1"/>
    </font>
    <font>
      <sz val="10"/>
      <name val="Bookman Old Style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left"/>
      <protection hidden="1"/>
    </xf>
    <xf numFmtId="0" fontId="9" fillId="0" borderId="0" xfId="0" applyFont="1"/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3" borderId="4" xfId="0" applyFont="1" applyFill="1" applyBorder="1" applyAlignment="1" applyProtection="1">
      <alignment horizontal="center" vertical="center" shrinkToFit="1"/>
      <protection hidden="1"/>
    </xf>
    <xf numFmtId="0" fontId="9" fillId="3" borderId="5" xfId="0" applyFont="1" applyFill="1" applyBorder="1" applyAlignment="1" applyProtection="1">
      <alignment horizontal="center" vertical="center" shrinkToFit="1"/>
      <protection hidden="1"/>
    </xf>
    <xf numFmtId="0" fontId="9" fillId="3" borderId="6" xfId="0" applyFont="1" applyFill="1" applyBorder="1" applyAlignment="1" applyProtection="1">
      <alignment horizontal="center" vertical="center" shrinkToFit="1"/>
      <protection hidden="1"/>
    </xf>
    <xf numFmtId="0" fontId="9" fillId="3" borderId="30" xfId="0" applyFont="1" applyFill="1" applyBorder="1" applyAlignment="1" applyProtection="1">
      <alignment horizontal="center" vertical="center" shrinkToFit="1"/>
      <protection hidden="1"/>
    </xf>
    <xf numFmtId="0" fontId="9" fillId="3" borderId="31" xfId="0" applyFont="1" applyFill="1" applyBorder="1" applyAlignment="1" applyProtection="1">
      <alignment horizontal="center" vertical="center" shrinkToFit="1"/>
      <protection hidden="1"/>
    </xf>
    <xf numFmtId="0" fontId="9" fillId="3" borderId="32" xfId="0" applyFont="1" applyFill="1" applyBorder="1" applyAlignment="1" applyProtection="1">
      <alignment horizontal="center" vertical="center" shrinkToFit="1"/>
      <protection hidden="1"/>
    </xf>
    <xf numFmtId="0" fontId="9" fillId="3" borderId="30" xfId="0" applyFont="1" applyFill="1" applyBorder="1" applyAlignment="1" applyProtection="1">
      <alignment horizontal="center" vertical="center" textRotation="90" shrinkToFit="1"/>
      <protection hidden="1"/>
    </xf>
    <xf numFmtId="0" fontId="9" fillId="3" borderId="31" xfId="0" applyFont="1" applyFill="1" applyBorder="1" applyAlignment="1" applyProtection="1">
      <alignment horizontal="center" vertical="center" textRotation="90" shrinkToFit="1"/>
      <protection hidden="1"/>
    </xf>
    <xf numFmtId="0" fontId="9" fillId="3" borderId="32" xfId="0" applyFont="1" applyFill="1" applyBorder="1" applyAlignment="1" applyProtection="1">
      <alignment horizontal="center" vertical="center" textRotation="90" shrinkToFit="1"/>
      <protection hidden="1"/>
    </xf>
    <xf numFmtId="0" fontId="9" fillId="0" borderId="26" xfId="0" applyFont="1" applyBorder="1" applyAlignment="1" applyProtection="1">
      <alignment horizontal="center" vertical="center" shrinkToFit="1"/>
      <protection hidden="1"/>
    </xf>
    <xf numFmtId="0" fontId="9" fillId="0" borderId="26" xfId="0" applyFont="1" applyBorder="1" applyAlignment="1" applyProtection="1">
      <alignment horizontal="left" vertical="center" shrinkToFit="1"/>
      <protection hidden="1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9" fillId="0" borderId="28" xfId="0" applyFont="1" applyBorder="1" applyAlignment="1" applyProtection="1">
      <alignment horizontal="center" vertical="center" shrinkToFit="1"/>
      <protection hidden="1"/>
    </xf>
    <xf numFmtId="0" fontId="9" fillId="0" borderId="29" xfId="0" applyFont="1" applyBorder="1" applyAlignment="1" applyProtection="1">
      <alignment horizontal="center" vertical="center" shrinkToFit="1"/>
      <protection hidden="1"/>
    </xf>
    <xf numFmtId="0" fontId="9" fillId="2" borderId="2" xfId="0" applyFont="1" applyFill="1" applyBorder="1" applyAlignment="1" applyProtection="1">
      <alignment horizontal="center" vertical="center" shrinkToFit="1"/>
      <protection hidden="1"/>
    </xf>
    <xf numFmtId="0" fontId="9" fillId="2" borderId="2" xfId="0" applyFont="1" applyFill="1" applyBorder="1" applyAlignment="1" applyProtection="1">
      <alignment horizontal="left" vertical="center" shrinkToFit="1"/>
      <protection hidden="1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8" xfId="0" applyFont="1" applyFill="1" applyBorder="1" applyAlignment="1" applyProtection="1">
      <alignment horizontal="center" vertical="center" shrinkToFit="1"/>
      <protection hidden="1"/>
    </xf>
    <xf numFmtId="0" fontId="9" fillId="2" borderId="9" xfId="0" applyFont="1" applyFill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7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 applyProtection="1">
      <alignment horizontal="center" vertical="center" shrinkToFit="1"/>
      <protection hidden="1"/>
    </xf>
    <xf numFmtId="0" fontId="9" fillId="2" borderId="3" xfId="0" applyFont="1" applyFill="1" applyBorder="1" applyAlignment="1" applyProtection="1">
      <alignment horizontal="center" vertical="center" shrinkToFit="1"/>
      <protection hidden="1"/>
    </xf>
    <xf numFmtId="0" fontId="9" fillId="2" borderId="3" xfId="0" applyFont="1" applyFill="1" applyBorder="1" applyAlignment="1" applyProtection="1">
      <alignment horizontal="left" vertical="center" shrinkToFit="1"/>
      <protection hidden="1"/>
    </xf>
    <xf numFmtId="0" fontId="9" fillId="2" borderId="10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2" xfId="0" applyFont="1" applyFill="1" applyBorder="1" applyAlignment="1" applyProtection="1">
      <alignment horizontal="center" vertical="center" shrinkToFit="1"/>
      <protection hidden="1"/>
    </xf>
    <xf numFmtId="0" fontId="9" fillId="0" borderId="37" xfId="0" applyFont="1" applyBorder="1" applyAlignment="1" applyProtection="1">
      <alignment horizontal="center" vertical="center" shrinkToFit="1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0" fontId="9" fillId="0" borderId="10" xfId="0" applyFont="1" applyBorder="1" applyAlignment="1" applyProtection="1">
      <alignment horizontal="center" vertical="center" shrinkToFit="1"/>
      <protection hidden="1"/>
    </xf>
    <xf numFmtId="0" fontId="9" fillId="0" borderId="11" xfId="0" applyFont="1" applyBorder="1" applyAlignment="1" applyProtection="1">
      <alignment horizontal="center" vertical="center" shrinkToFit="1"/>
      <protection hidden="1"/>
    </xf>
    <xf numFmtId="0" fontId="9" fillId="0" borderId="12" xfId="0" applyFont="1" applyBorder="1" applyAlignment="1" applyProtection="1">
      <alignment horizontal="center" vertical="center" shrinkToFit="1"/>
      <protection hidden="1"/>
    </xf>
    <xf numFmtId="0" fontId="9" fillId="0" borderId="42" xfId="0" applyFont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0" fontId="9" fillId="0" borderId="41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Continuous" vertical="center" shrinkToFit="1"/>
      <protection hidden="1"/>
    </xf>
    <xf numFmtId="0" fontId="8" fillId="3" borderId="5" xfId="0" applyFont="1" applyFill="1" applyBorder="1" applyAlignment="1" applyProtection="1">
      <alignment horizontal="centerContinuous" vertical="center" shrinkToFit="1"/>
      <protection hidden="1"/>
    </xf>
    <xf numFmtId="0" fontId="8" fillId="3" borderId="6" xfId="0" applyFont="1" applyFill="1" applyBorder="1" applyAlignment="1" applyProtection="1">
      <alignment horizontal="centerContinuous" vertical="center" shrinkToFit="1"/>
      <protection hidden="1"/>
    </xf>
    <xf numFmtId="0" fontId="9" fillId="0" borderId="52" xfId="0" applyFont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9" fillId="2" borderId="21" xfId="0" applyFont="1" applyFill="1" applyBorder="1" applyAlignment="1" applyProtection="1">
      <alignment horizontal="center" vertical="center" shrinkToFit="1"/>
      <protection hidden="1"/>
    </xf>
    <xf numFmtId="0" fontId="9" fillId="0" borderId="36" xfId="0" applyFont="1" applyBorder="1" applyAlignment="1" applyProtection="1">
      <alignment horizontal="center" vertical="center" shrinkToFit="1"/>
      <protection hidden="1"/>
    </xf>
    <xf numFmtId="0" fontId="9" fillId="0" borderId="21" xfId="0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12" fillId="0" borderId="22" xfId="0" applyNumberFormat="1" applyFont="1" applyBorder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0" fillId="4" borderId="0" xfId="0" applyFill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164" fontId="14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 shrinkToFit="1"/>
      <protection hidden="1"/>
    </xf>
    <xf numFmtId="0" fontId="7" fillId="0" borderId="0" xfId="0" applyFont="1" applyAlignment="1" applyProtection="1">
      <alignment horizontal="left" shrinkToFit="1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locked="0"/>
    </xf>
    <xf numFmtId="165" fontId="26" fillId="0" borderId="0" xfId="0" applyNumberFormat="1" applyFont="1" applyAlignment="1" applyProtection="1">
      <alignment horizontal="center" shrinkToFit="1"/>
      <protection hidden="1"/>
    </xf>
    <xf numFmtId="0" fontId="26" fillId="0" borderId="0" xfId="0" applyFont="1" applyAlignment="1" applyProtection="1">
      <alignment horizontal="left" shrinkToFit="1"/>
      <protection hidden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 applyProtection="1">
      <protection hidden="1"/>
    </xf>
    <xf numFmtId="0" fontId="31" fillId="0" borderId="17" xfId="0" applyFont="1" applyBorder="1" applyAlignment="1" applyProtection="1">
      <alignment horizontal="center" vertical="center"/>
      <protection hidden="1"/>
    </xf>
    <xf numFmtId="0" fontId="31" fillId="0" borderId="43" xfId="0" applyFont="1" applyBorder="1" applyAlignment="1" applyProtection="1">
      <alignment horizontal="center" vertical="center"/>
      <protection hidden="1"/>
    </xf>
    <xf numFmtId="0" fontId="31" fillId="0" borderId="16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23" xfId="0" applyFont="1" applyBorder="1" applyAlignment="1" applyProtection="1">
      <alignment horizontal="center" vertical="center" shrinkToFit="1"/>
      <protection hidden="1"/>
    </xf>
    <xf numFmtId="0" fontId="30" fillId="0" borderId="1" xfId="0" applyFont="1" applyBorder="1" applyAlignment="1" applyProtection="1">
      <alignment vertical="center" shrinkToFit="1"/>
      <protection locked="0"/>
    </xf>
    <xf numFmtId="0" fontId="30" fillId="0" borderId="1" xfId="0" applyFont="1" applyBorder="1" applyAlignment="1" applyProtection="1">
      <alignment horizontal="center" vertical="center" shrinkToFit="1"/>
      <protection locked="0"/>
    </xf>
    <xf numFmtId="0" fontId="30" fillId="0" borderId="22" xfId="0" applyFont="1" applyBorder="1" applyAlignment="1" applyProtection="1">
      <alignment horizontal="center" vertical="center" shrinkToFit="1"/>
      <protection hidden="1"/>
    </xf>
    <xf numFmtId="0" fontId="32" fillId="0" borderId="17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quotePrefix="1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33" fillId="0" borderId="44" xfId="0" applyFont="1" applyBorder="1" applyAlignment="1">
      <alignment horizontal="center" vertical="center" shrinkToFit="1"/>
    </xf>
    <xf numFmtId="0" fontId="33" fillId="0" borderId="24" xfId="0" applyFont="1" applyBorder="1" applyAlignment="1">
      <alignment vertical="center" shrinkToFit="1"/>
    </xf>
    <xf numFmtId="165" fontId="12" fillId="0" borderId="0" xfId="0" applyNumberFormat="1" applyFont="1" applyAlignment="1" applyProtection="1">
      <alignment horizontal="right" vertical="top"/>
      <protection hidden="1"/>
    </xf>
    <xf numFmtId="0" fontId="33" fillId="0" borderId="0" xfId="0" applyFont="1"/>
    <xf numFmtId="0" fontId="29" fillId="0" borderId="0" xfId="0" applyFont="1"/>
    <xf numFmtId="0" fontId="28" fillId="0" borderId="17" xfId="0" applyFont="1" applyBorder="1" applyAlignment="1">
      <alignment horizontal="center" vertical="top" shrinkToFit="1"/>
    </xf>
    <xf numFmtId="0" fontId="28" fillId="0" borderId="43" xfId="0" applyFont="1" applyBorder="1" applyAlignment="1">
      <alignment horizontal="center" vertical="top" shrinkToFit="1"/>
    </xf>
    <xf numFmtId="0" fontId="28" fillId="0" borderId="16" xfId="0" applyFont="1" applyBorder="1" applyAlignment="1">
      <alignment horizontal="center" vertical="top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4" xfId="0" applyFont="1" applyBorder="1" applyAlignment="1">
      <alignment vertical="center" shrinkToFit="1"/>
    </xf>
    <xf numFmtId="0" fontId="29" fillId="0" borderId="14" xfId="0" applyFont="1" applyBorder="1" applyAlignment="1">
      <alignment horizontal="center" vertical="center" shrinkToFit="1"/>
    </xf>
    <xf numFmtId="0" fontId="30" fillId="0" borderId="1" xfId="0" applyFont="1" applyBorder="1" applyAlignment="1" applyProtection="1">
      <alignment horizontal="center" vertical="center" shrinkToFit="1"/>
      <protection hidden="1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shrinkToFi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shrinkToFit="1"/>
      <protection locked="0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53" xfId="0" applyFont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left" vertical="center"/>
      <protection locked="0"/>
    </xf>
    <xf numFmtId="164" fontId="12" fillId="0" borderId="22" xfId="0" applyNumberFormat="1" applyFont="1" applyBorder="1" applyAlignment="1" applyProtection="1">
      <alignment vertical="center"/>
      <protection hidden="1"/>
    </xf>
    <xf numFmtId="0" fontId="17" fillId="0" borderId="24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hidden="1"/>
    </xf>
    <xf numFmtId="164" fontId="12" fillId="0" borderId="16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1" fillId="0" borderId="33" xfId="0" applyFont="1" applyBorder="1" applyAlignment="1" applyProtection="1">
      <alignment horizontal="center" vertical="center" wrapText="1" shrinkToFit="1"/>
      <protection hidden="1"/>
    </xf>
    <xf numFmtId="0" fontId="11" fillId="0" borderId="34" xfId="0" applyFont="1" applyBorder="1" applyAlignment="1" applyProtection="1">
      <alignment horizontal="center" vertical="center" wrapText="1" shrinkToFit="1"/>
      <protection hidden="1"/>
    </xf>
    <xf numFmtId="0" fontId="11" fillId="0" borderId="13" xfId="0" applyFont="1" applyBorder="1" applyAlignment="1" applyProtection="1">
      <alignment horizontal="center" vertical="center" wrapText="1" shrinkToFit="1"/>
      <protection hidden="1"/>
    </xf>
    <xf numFmtId="0" fontId="11" fillId="0" borderId="15" xfId="0" applyFont="1" applyBorder="1" applyAlignment="1" applyProtection="1">
      <alignment horizontal="center" vertical="center" wrapText="1" shrinkToFit="1"/>
      <protection hidden="1"/>
    </xf>
    <xf numFmtId="0" fontId="11" fillId="0" borderId="16" xfId="0" applyFont="1" applyBorder="1" applyAlignment="1" applyProtection="1">
      <alignment horizontal="center" vertical="center" wrapText="1" shrinkToFit="1"/>
      <protection hidden="1"/>
    </xf>
    <xf numFmtId="0" fontId="11" fillId="0" borderId="17" xfId="0" applyFont="1" applyBorder="1" applyAlignment="1" applyProtection="1">
      <alignment horizontal="center" vertical="center" wrapText="1" shrinkToFit="1"/>
      <protection hidden="1"/>
    </xf>
    <xf numFmtId="0" fontId="8" fillId="0" borderId="35" xfId="0" applyFont="1" applyBorder="1" applyAlignment="1" applyProtection="1">
      <alignment horizontal="left" vertical="center" shrinkToFit="1"/>
      <protection hidden="1"/>
    </xf>
    <xf numFmtId="0" fontId="8" fillId="0" borderId="36" xfId="0" applyFont="1" applyBorder="1" applyAlignment="1" applyProtection="1">
      <alignment horizontal="left" vertical="center" shrinkToFit="1"/>
      <protection hidden="1"/>
    </xf>
    <xf numFmtId="0" fontId="8" fillId="0" borderId="18" xfId="0" applyFont="1" applyBorder="1" applyAlignment="1" applyProtection="1">
      <alignment horizontal="left" vertical="center" shrinkToFit="1"/>
      <protection hidden="1"/>
    </xf>
    <xf numFmtId="0" fontId="8" fillId="0" borderId="19" xfId="0" applyFont="1" applyBorder="1" applyAlignment="1" applyProtection="1">
      <alignment horizontal="left" vertical="center" shrinkToFit="1"/>
      <protection hidden="1"/>
    </xf>
    <xf numFmtId="0" fontId="8" fillId="0" borderId="20" xfId="0" applyFont="1" applyBorder="1" applyAlignment="1" applyProtection="1">
      <alignment horizontal="left" vertical="center" shrinkToFit="1"/>
      <protection hidden="1"/>
    </xf>
    <xf numFmtId="0" fontId="8" fillId="0" borderId="21" xfId="0" applyFont="1" applyBorder="1" applyAlignment="1" applyProtection="1">
      <alignment horizontal="left" vertical="center" shrinkToFi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0" fontId="8" fillId="3" borderId="25" xfId="0" applyFont="1" applyFill="1" applyBorder="1" applyAlignment="1" applyProtection="1">
      <alignment horizontal="center" vertical="center" shrinkToFit="1"/>
      <protection hidden="1"/>
    </xf>
    <xf numFmtId="164" fontId="7" fillId="0" borderId="0" xfId="0" applyNumberFormat="1" applyFont="1" applyProtection="1">
      <protection hidden="1"/>
    </xf>
    <xf numFmtId="0" fontId="8" fillId="0" borderId="48" xfId="0" applyFont="1" applyBorder="1" applyAlignment="1" applyProtection="1">
      <alignment horizontal="left" vertical="center" shrinkToFit="1"/>
      <protection hidden="1"/>
    </xf>
    <xf numFmtId="0" fontId="8" fillId="0" borderId="49" xfId="0" applyFont="1" applyBorder="1" applyAlignment="1" applyProtection="1">
      <alignment horizontal="left" vertical="center" shrinkToFit="1"/>
      <protection hidden="1"/>
    </xf>
    <xf numFmtId="0" fontId="8" fillId="0" borderId="50" xfId="0" applyFont="1" applyBorder="1" applyAlignment="1" applyProtection="1">
      <alignment horizontal="left" vertical="center" shrinkToFi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 shrinkToFit="1"/>
      <protection hidden="1"/>
    </xf>
    <xf numFmtId="0" fontId="8" fillId="3" borderId="45" xfId="0" applyFont="1" applyFill="1" applyBorder="1" applyAlignment="1" applyProtection="1">
      <alignment horizontal="center" vertical="center" wrapText="1" shrinkToFit="1"/>
      <protection hidden="1"/>
    </xf>
    <xf numFmtId="0" fontId="8" fillId="3" borderId="44" xfId="0" applyFont="1" applyFill="1" applyBorder="1" applyAlignment="1" applyProtection="1">
      <alignment horizontal="center" vertical="center" wrapText="1" shrinkToFit="1"/>
      <protection hidden="1"/>
    </xf>
    <xf numFmtId="0" fontId="8" fillId="3" borderId="16" xfId="0" applyFont="1" applyFill="1" applyBorder="1" applyAlignment="1" applyProtection="1">
      <alignment horizontal="center" vertical="center" wrapText="1" shrinkToFit="1"/>
      <protection hidden="1"/>
    </xf>
    <xf numFmtId="0" fontId="8" fillId="3" borderId="46" xfId="0" applyFont="1" applyFill="1" applyBorder="1" applyAlignment="1" applyProtection="1">
      <alignment horizontal="center" vertical="center" wrapText="1" shrinkToFit="1"/>
      <protection hidden="1"/>
    </xf>
    <xf numFmtId="0" fontId="8" fillId="3" borderId="17" xfId="0" applyFont="1" applyFill="1" applyBorder="1" applyAlignment="1" applyProtection="1">
      <alignment horizontal="center" vertical="center" wrapText="1" shrinkToFit="1"/>
      <protection hidden="1"/>
    </xf>
    <xf numFmtId="0" fontId="8" fillId="3" borderId="44" xfId="0" applyFont="1" applyFill="1" applyBorder="1" applyAlignment="1" applyProtection="1">
      <alignment horizontal="center" vertical="center" shrinkToFit="1"/>
      <protection hidden="1"/>
    </xf>
    <xf numFmtId="0" fontId="8" fillId="3" borderId="51" xfId="0" applyFont="1" applyFill="1" applyBorder="1" applyAlignment="1" applyProtection="1">
      <alignment horizontal="center" vertical="center" shrinkToFit="1"/>
      <protection hidden="1"/>
    </xf>
    <xf numFmtId="0" fontId="8" fillId="3" borderId="24" xfId="0" applyFont="1" applyFill="1" applyBorder="1" applyAlignment="1" applyProtection="1">
      <alignment horizontal="center" vertical="center" shrinkToFit="1"/>
      <protection hidden="1"/>
    </xf>
    <xf numFmtId="0" fontId="8" fillId="3" borderId="40" xfId="0" applyFont="1" applyFill="1" applyBorder="1" applyAlignment="1" applyProtection="1">
      <alignment horizontal="center" vertical="center" shrinkToFit="1"/>
      <protection hidden="1"/>
    </xf>
    <xf numFmtId="0" fontId="8" fillId="3" borderId="22" xfId="0" applyFont="1" applyFill="1" applyBorder="1" applyAlignment="1" applyProtection="1">
      <alignment horizontal="center" vertical="center" shrinkToFit="1"/>
      <protection hidden="1"/>
    </xf>
    <xf numFmtId="0" fontId="8" fillId="3" borderId="47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shrinkToFit="1"/>
      <protection hidden="1"/>
    </xf>
    <xf numFmtId="0" fontId="8" fillId="3" borderId="5" xfId="0" applyFont="1" applyFill="1" applyBorder="1" applyAlignment="1" applyProtection="1">
      <alignment horizontal="center" vertical="center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14" fillId="0" borderId="2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horizontal="center" vertical="center"/>
    </xf>
    <xf numFmtId="0" fontId="33" fillId="0" borderId="44" xfId="0" applyNumberFormat="1" applyFont="1" applyBorder="1" applyAlignment="1">
      <alignment horizontal="center" vertical="center" shrinkToFit="1"/>
    </xf>
    <xf numFmtId="0" fontId="33" fillId="0" borderId="24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64">
    <dxf>
      <font>
        <color theme="0"/>
      </font>
    </dxf>
    <dxf>
      <font>
        <color theme="0"/>
      </font>
    </dxf>
    <dxf>
      <numFmt numFmtId="166" formatCode="&quot;&quot;"/>
    </dxf>
    <dxf>
      <font>
        <color theme="0"/>
      </font>
    </dxf>
    <dxf>
      <font>
        <color theme="0"/>
      </font>
    </dxf>
    <dxf>
      <font>
        <color theme="0"/>
      </font>
    </dxf>
    <dxf>
      <numFmt numFmtId="166" formatCode="&quot;&quot;"/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ookman Old Style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251013</xdr:colOff>
      <xdr:row>0</xdr:row>
      <xdr:rowOff>206187</xdr:rowOff>
    </xdr:from>
    <xdr:to>
      <xdr:col>10</xdr:col>
      <xdr:colOff>3230691</xdr:colOff>
      <xdr:row>7</xdr:row>
      <xdr:rowOff>90678</xdr:rowOff>
    </xdr:to>
    <xdr:pic macro="[0]!PrintGuru"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8354" y="206187"/>
          <a:ext cx="2979678" cy="156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7620</xdr:colOff>
          <xdr:row>5</xdr:row>
          <xdr:rowOff>60960</xdr:rowOff>
        </xdr:from>
        <xdr:to>
          <xdr:col>46</xdr:col>
          <xdr:colOff>678180</xdr:colOff>
          <xdr:row>7</xdr:row>
          <xdr:rowOff>160020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PRINT BLANKO ABSEN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777240</xdr:colOff>
          <xdr:row>5</xdr:row>
          <xdr:rowOff>68580</xdr:rowOff>
        </xdr:from>
        <xdr:to>
          <xdr:col>47</xdr:col>
          <xdr:colOff>1112520</xdr:colOff>
          <xdr:row>7</xdr:row>
          <xdr:rowOff>167640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PRINT ABSEN GURU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167640</xdr:colOff>
          <xdr:row>5</xdr:row>
          <xdr:rowOff>45720</xdr:rowOff>
        </xdr:from>
        <xdr:to>
          <xdr:col>40</xdr:col>
          <xdr:colOff>762000</xdr:colOff>
          <xdr:row>8</xdr:row>
          <xdr:rowOff>60960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PRINT BLANKO DAFTAR NILAI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838200</xdr:colOff>
          <xdr:row>5</xdr:row>
          <xdr:rowOff>45720</xdr:rowOff>
        </xdr:from>
        <xdr:to>
          <xdr:col>41</xdr:col>
          <xdr:colOff>1280160</xdr:colOff>
          <xdr:row>8</xdr:row>
          <xdr:rowOff>60960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PRINT DAFTAR NILAI GURU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16</xdr:col>
      <xdr:colOff>396240</xdr:colOff>
      <xdr:row>29</xdr:row>
      <xdr:rowOff>83820</xdr:rowOff>
    </xdr:to>
    <xdr:sp macro="" textlink="">
      <xdr:nvSpPr>
        <xdr:cNvPr id="4" name="Snip Diagonal Corner 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8100" y="38100"/>
          <a:ext cx="10111740" cy="5966460"/>
        </a:xfrm>
        <a:prstGeom prst="snip2Diag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190500</xdr:colOff>
      <xdr:row>3</xdr:row>
      <xdr:rowOff>7620</xdr:rowOff>
    </xdr:from>
    <xdr:to>
      <xdr:col>16</xdr:col>
      <xdr:colOff>556260</xdr:colOff>
      <xdr:row>30</xdr:row>
      <xdr:rowOff>53340</xdr:rowOff>
    </xdr:to>
    <xdr:sp macro="" textlink="">
      <xdr:nvSpPr>
        <xdr:cNvPr id="5" name="Snip Diagonal Corner 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90500" y="190500"/>
          <a:ext cx="10119360" cy="5966460"/>
        </a:xfrm>
        <a:prstGeom prst="snip2Diag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137160</xdr:colOff>
          <xdr:row>5</xdr:row>
          <xdr:rowOff>167640</xdr:rowOff>
        </xdr:from>
        <xdr:to>
          <xdr:col>18</xdr:col>
          <xdr:colOff>868680</xdr:colOff>
          <xdr:row>7</xdr:row>
          <xdr:rowOff>106680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8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11</xdr:col>
      <xdr:colOff>370114</xdr:colOff>
      <xdr:row>8</xdr:row>
      <xdr:rowOff>179387</xdr:rowOff>
    </xdr:from>
    <xdr:to>
      <xdr:col>14</xdr:col>
      <xdr:colOff>673171</xdr:colOff>
      <xdr:row>20</xdr:row>
      <xdr:rowOff>76201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4" y="2432730"/>
          <a:ext cx="2131857" cy="21719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_Siswa" displayName="Data_Siswa" ref="A4:H1454" totalsRowShown="0" headerRowDxfId="63" dataDxfId="61" headerRowBorderDxfId="62" tableBorderDxfId="60" totalsRowBorderDxfId="59">
  <tableColumns count="8">
    <tableColumn id="1" xr3:uid="{00000000-0010-0000-0000-000001000000}" name="No" dataDxfId="58">
      <calculatedColumnFormula>IF(Data_Siswa[[#This Row],[Nama]]="","",COUNTA(Data_Siswa[[#Headers],[Nama]]:Data_Siswa[[#This Row],[Nama]])-1)</calculatedColumnFormula>
    </tableColumn>
    <tableColumn id="2" xr3:uid="{00000000-0010-0000-0000-000002000000}" name="NIS" dataDxfId="57"/>
    <tableColumn id="3" xr3:uid="{00000000-0010-0000-0000-000003000000}" name="NISN" dataDxfId="56"/>
    <tableColumn id="4" xr3:uid="{00000000-0010-0000-0000-000004000000}" name="Nama" dataDxfId="55"/>
    <tableColumn id="5" xr3:uid="{00000000-0010-0000-0000-000005000000}" name="L/P" dataDxfId="54"/>
    <tableColumn id="6" xr3:uid="{00000000-0010-0000-0000-000006000000}" name="Kelas" dataDxfId="53"/>
    <tableColumn id="8" xr3:uid="{00000000-0010-0000-0000-000008000000}" name="0" dataDxfId="52">
      <calculatedColumnFormula>IF(Data_Siswa[[#This Row],[Nama]]="","",IF(F5=F4,G4,G4+1))</calculatedColumnFormula>
    </tableColumn>
    <tableColumn id="7" xr3:uid="{00000000-0010-0000-0000-000007000000}" name="SUMBER" dataDxfId="51">
      <calculatedColumnFormula>CONCATENATE(Data_Siswa[[#This Row],[Kelas]],"-",COUNTIF(Data_Siswa[[#Headers],[Kelas]]:Data_Siswa[[#This Row],[Kelas]],Data_Siswa[[#This Row],[Kelas]]))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embelajaran" displayName="Pembelajaran" ref="A3:G106" totalsRowShown="0" headerRowDxfId="50" dataDxfId="48" headerRowBorderDxfId="49" tableBorderDxfId="47" totalsRowBorderDxfId="46">
  <autoFilter ref="A3:G106" xr:uid="{00000000-0009-0000-0100-000002000000}"/>
  <tableColumns count="7">
    <tableColumn id="1" xr3:uid="{00000000-0010-0000-0100-000001000000}" name="No" dataDxfId="45">
      <calculatedColumnFormula>IF(Pembelajaran[[#This Row],[Nama]]="","",COUNTA(Pembelajaran[[#Headers],[Nama]]:Pembelajaran[[#This Row],[Nama]])-1)</calculatedColumnFormula>
    </tableColumn>
    <tableColumn id="12" xr3:uid="{D7DC3591-3005-4098-9516-47712B294A87}" name="NoGu" dataDxfId="44">
      <calculatedColumnFormula>COUNTA(Pembelajaran[[#Headers],[Nama]]:Pembelajaran[[#This Row],[Nama]])-1</calculatedColumnFormula>
    </tableColumn>
    <tableColumn id="11" xr3:uid="{546299FC-9258-44A2-9B90-DCB3B29D5A89}" name="NoMap" dataDxfId="43">
      <calculatedColumnFormula>IF(Pembelajaran[[#This Row],[Nama]]="",C3+1,1)</calculatedColumnFormula>
    </tableColumn>
    <tableColumn id="13" xr3:uid="{D8D7456E-A194-4048-8C5C-83EA4D1C541E}" name="GuMa" dataDxfId="42">
      <calculatedColumnFormula>CONCATENATE(Pembelajaran[[#This Row],[NoGu]],".",Pembelajaran[[#This Row],[NoMap]])</calculatedColumnFormula>
    </tableColumn>
    <tableColumn id="2" xr3:uid="{00000000-0010-0000-0100-000002000000}" name="Nama" dataDxfId="41"/>
    <tableColumn id="3" xr3:uid="{00000000-0010-0000-0100-000003000000}" name="NIP" dataDxfId="40"/>
    <tableColumn id="4" xr3:uid="{00000000-0010-0000-0100-000004000000}" name="Mapel" dataDxfId="3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143E51C-5814-4BBF-B219-022E3A60F8F8}" name="TabelGuru" displayName="TabelGuru" ref="A3:E74" totalsRowShown="0" headerRowDxfId="38" dataDxfId="37">
  <autoFilter ref="A3:E74" xr:uid="{0143E51C-5814-4BBF-B219-022E3A60F8F8}"/>
  <tableColumns count="5">
    <tableColumn id="1" xr3:uid="{1BA418D9-DBA5-4761-AD00-18D88E268EC8}" name="No" dataDxfId="36">
      <calculatedColumnFormula>COUNTA(TabelGuru[[#Headers],[Nama]]:TabelGuru[[#This Row],[Nama]])-1</calculatedColumnFormula>
    </tableColumn>
    <tableColumn id="2" xr3:uid="{EAE4534B-DF64-483C-BA85-DD19F2782167}" name="Nama" dataDxfId="35"/>
    <tableColumn id="3" xr3:uid="{46E50EF6-CE2A-488F-816D-DC78ABFE837F}" name="NIPK" dataDxfId="34"/>
    <tableColumn id="4" xr3:uid="{FB5B387A-A80C-4580-8E3F-93286C0C3DE2}" name="Status" dataDxfId="33"/>
    <tableColumn id="5" xr3:uid="{DAE89C05-8ED2-4025-AA1D-5150CFA14670}" name="Induk" dataDxfId="32">
      <calculatedColumnFormula>IFERROR(INDEX(NIPK[INDUK],MATCH(TabelGuru[[#This Row],[Status]],NIPK[JENIS],0),1),"")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B9A757B-C3C9-42F1-A75E-6AEB4F64D5AC}" name="NIPK" displayName="NIPK" ref="G3:H6" totalsRowShown="0" headerRowDxfId="31" dataDxfId="30">
  <autoFilter ref="G3:H6" xr:uid="{FB9A757B-C3C9-42F1-A75E-6AEB4F64D5AC}"/>
  <tableColumns count="2">
    <tableColumn id="1" xr3:uid="{40737070-9025-48BE-9410-B6FB8E5A541D}" name="JENIS" dataDxfId="29"/>
    <tableColumn id="2" xr3:uid="{83DA17F4-E2E2-446D-813C-DD9D818910BB}" name="INDUK" dataDxfId="28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DE3F3B-053F-4D93-B7B6-EF1D98751EB5}" name="TabelMapel" displayName="TabelMapel" ref="A3:B33" totalsRowShown="0" headerRowDxfId="27" headerRowBorderDxfId="26" tableBorderDxfId="25" totalsRowBorderDxfId="24">
  <autoFilter ref="A3:B33" xr:uid="{06DE3F3B-053F-4D93-B7B6-EF1D98751EB5}"/>
  <tableColumns count="2">
    <tableColumn id="1" xr3:uid="{66F61069-FDC6-477E-9F0E-2F3FE81B14B2}" name="No" dataDxfId="23"/>
    <tableColumn id="2" xr3:uid="{94A90B1F-64EB-4156-A762-18346AF6ED50}" name="Mata Pelajaran" dataDxfId="22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Wali_Kelas" displayName="Wali_Kelas" ref="A3:G46" totalsRowShown="0" headerRowDxfId="21" dataDxfId="19" headerRowBorderDxfId="20" tableBorderDxfId="18" totalsRowBorderDxfId="17">
  <autoFilter ref="A3:G46" xr:uid="{00000000-0009-0000-0100-000003000000}"/>
  <tableColumns count="7">
    <tableColumn id="1" xr3:uid="{00000000-0010-0000-0200-000001000000}" name="NO" dataDxfId="16">
      <calculatedColumnFormula>IF(Wali_Kelas[[#This Row],[KELAS]]="","",COUNTA(Wali_Kelas[[#Headers],[KELAS]]:Wali_Kelas[[#This Row],[KELAS]])-1)</calculatedColumnFormula>
    </tableColumn>
    <tableColumn id="2" xr3:uid="{00000000-0010-0000-0200-000002000000}" name="KELAS" dataDxfId="15">
      <calculatedColumnFormula>IFERROR(INDEX(Data_Siswa[Kelas],MATCH(ROW(Wali_Kelas[[#This Row],[KELAS]])-ROW(Wali_Kelas[[#Headers],[KELAS]]),Data_Siswa[0],0),1),"")</calculatedColumnFormula>
    </tableColumn>
    <tableColumn id="3" xr3:uid="{00000000-0010-0000-0200-000003000000}" name="WALI KELAS" dataDxfId="14"/>
    <tableColumn id="4" xr3:uid="{00000000-0010-0000-0200-000004000000}" name="NIP/NIK" dataDxfId="13"/>
    <tableColumn id="6" xr3:uid="{00000000-0010-0000-0200-000006000000}" name="L" dataDxfId="12">
      <calculatedColumnFormula>IF(Wali_Kelas[[#This Row],[KELAS]]="","",COUNTIFS(Data_Siswa[Kelas],Wali_Kelas[[#This Row],[KELAS]],Data_Siswa[L/P],Wali_Kelas[[#Headers],[L]]))</calculatedColumnFormula>
    </tableColumn>
    <tableColumn id="7" xr3:uid="{00000000-0010-0000-0200-000007000000}" name="P" dataDxfId="11">
      <calculatedColumnFormula>IF(Wali_Kelas[[#This Row],[KELAS]]="","",COUNTIFS(Data_Siswa[Kelas],Wali_Kelas[[#This Row],[KELAS]],Data_Siswa[L/P],Wali_Kelas[[#Headers],[P]]))</calculatedColumnFormula>
    </tableColumn>
    <tableColumn id="5" xr3:uid="{00000000-0010-0000-0200-000005000000}" name="JML" dataDxfId="10">
      <calculatedColumnFormula>IF(Wali_Kelas[[#This Row],[KELAS]]="","",SUM(Wali_Kelas[[#This Row],[L]:[P]]))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454"/>
  <sheetViews>
    <sheetView showGridLines="0" zoomScaleNormal="100" workbookViewId="0">
      <pane ySplit="4" topLeftCell="A1439" activePane="bottomLeft" state="frozen"/>
      <selection activeCell="C7" sqref="C7:D7"/>
      <selection pane="bottomLeft" activeCell="D48" sqref="D48"/>
    </sheetView>
  </sheetViews>
  <sheetFormatPr defaultColWidth="9.21875" defaultRowHeight="13.8" x14ac:dyDescent="0.3"/>
  <cols>
    <col min="1" max="1" width="8.109375" style="130" bestFit="1" customWidth="1"/>
    <col min="2" max="3" width="11.5546875" style="130" customWidth="1"/>
    <col min="4" max="4" width="46.109375" style="130" bestFit="1" customWidth="1"/>
    <col min="5" max="5" width="7.5546875" style="130" bestFit="1" customWidth="1"/>
    <col min="6" max="6" width="11.6640625" style="130" bestFit="1" customWidth="1"/>
    <col min="7" max="7" width="6.44140625" style="130" hidden="1" customWidth="1"/>
    <col min="8" max="8" width="14.44140625" style="130" hidden="1" customWidth="1"/>
    <col min="9" max="16384" width="9.21875" style="130"/>
  </cols>
  <sheetData>
    <row r="1" spans="1:8" x14ac:dyDescent="0.3">
      <c r="A1" s="143" t="s">
        <v>1077</v>
      </c>
      <c r="B1" s="143"/>
      <c r="C1" s="143"/>
      <c r="D1" s="143"/>
      <c r="E1" s="143"/>
      <c r="F1" s="143"/>
      <c r="G1" s="143"/>
      <c r="H1" s="143"/>
    </row>
    <row r="2" spans="1:8" x14ac:dyDescent="0.3">
      <c r="A2" s="143" t="str">
        <f>TRIM(UPPER(CONCATENATE("SEMESTER ",'ID Mapel'!C6," TAHUN PELAJARAN ",'ID Mapel'!C5)))</f>
        <v>SEMESTER GENAP TAHUN PELAJARAN 2025/2026</v>
      </c>
      <c r="B2" s="143"/>
      <c r="C2" s="143"/>
      <c r="D2" s="143"/>
      <c r="E2" s="143"/>
      <c r="F2" s="143"/>
      <c r="G2" s="143"/>
      <c r="H2" s="143"/>
    </row>
    <row r="4" spans="1:8" ht="24.15" customHeight="1" x14ac:dyDescent="0.3">
      <c r="A4" s="131" t="s">
        <v>3163</v>
      </c>
      <c r="B4" s="132" t="s">
        <v>86</v>
      </c>
      <c r="C4" s="132" t="s">
        <v>610</v>
      </c>
      <c r="D4" s="132" t="s">
        <v>3190</v>
      </c>
      <c r="E4" s="132" t="s">
        <v>1</v>
      </c>
      <c r="F4" s="132" t="s">
        <v>1132</v>
      </c>
      <c r="G4" s="133" t="s">
        <v>1094</v>
      </c>
      <c r="H4" s="133" t="s">
        <v>88</v>
      </c>
    </row>
    <row r="5" spans="1:8" x14ac:dyDescent="0.3">
      <c r="A5" s="134">
        <f>IF(Data_Siswa[[#This Row],[Nama]]="","",COUNTA(Data_Siswa[[#Headers],[Nama]]:Data_Siswa[[#This Row],[Nama]])-1)</f>
        <v>1</v>
      </c>
      <c r="B5" s="135">
        <v>102526003</v>
      </c>
      <c r="C5" s="135" t="s">
        <v>2121</v>
      </c>
      <c r="D5" s="136" t="s">
        <v>2122</v>
      </c>
      <c r="E5" s="135" t="s">
        <v>3</v>
      </c>
      <c r="F5" s="135" t="s">
        <v>2118</v>
      </c>
      <c r="G5" s="137">
        <f>IF(Data_Siswa[[#This Row],[Nama]]="","",IF(F5=F4,G4,G4+1))</f>
        <v>1</v>
      </c>
      <c r="H5" s="137" t="str">
        <f>CONCATENATE(Data_Siswa[[#This Row],[Kelas]],"-",COUNTIF(Data_Siswa[[#Headers],[Kelas]]:Data_Siswa[[#This Row],[Kelas]],Data_Siswa[[#This Row],[Kelas]]))</f>
        <v>10 TE 1-1</v>
      </c>
    </row>
    <row r="6" spans="1:8" x14ac:dyDescent="0.3">
      <c r="A6" s="134">
        <f>IF(Data_Siswa[[#This Row],[Nama]]="","",COUNTA(Data_Siswa[[#Headers],[Nama]]:Data_Siswa[[#This Row],[Nama]])-1)</f>
        <v>2</v>
      </c>
      <c r="B6" s="135">
        <v>102526012</v>
      </c>
      <c r="C6" s="135" t="s">
        <v>2139</v>
      </c>
      <c r="D6" s="136" t="s">
        <v>2140</v>
      </c>
      <c r="E6" s="135" t="s">
        <v>3</v>
      </c>
      <c r="F6" s="135" t="s">
        <v>2118</v>
      </c>
      <c r="G6" s="137">
        <f>IF(Data_Siswa[[#This Row],[Nama]]="","",IF(F6=F5,G5,G5+1))</f>
        <v>1</v>
      </c>
      <c r="H6" s="137" t="str">
        <f>CONCATENATE(Data_Siswa[[#This Row],[Kelas]],"-",COUNTIF(Data_Siswa[[#Headers],[Kelas]]:Data_Siswa[[#This Row],[Kelas]],Data_Siswa[[#This Row],[Kelas]]))</f>
        <v>10 TE 1-2</v>
      </c>
    </row>
    <row r="7" spans="1:8" x14ac:dyDescent="0.3">
      <c r="A7" s="134">
        <f>IF(Data_Siswa[[#This Row],[Nama]]="","",COUNTA(Data_Siswa[[#Headers],[Nama]]:Data_Siswa[[#This Row],[Nama]])-1)</f>
        <v>3</v>
      </c>
      <c r="B7" s="135">
        <v>102526014</v>
      </c>
      <c r="C7" s="135" t="s">
        <v>2143</v>
      </c>
      <c r="D7" s="136" t="s">
        <v>2144</v>
      </c>
      <c r="E7" s="135" t="s">
        <v>3</v>
      </c>
      <c r="F7" s="135" t="s">
        <v>2118</v>
      </c>
      <c r="G7" s="137">
        <f>IF(Data_Siswa[[#This Row],[Nama]]="","",IF(F7=F6,G6,G6+1))</f>
        <v>1</v>
      </c>
      <c r="H7" s="137" t="str">
        <f>CONCATENATE(Data_Siswa[[#This Row],[Kelas]],"-",COUNTIF(Data_Siswa[[#Headers],[Kelas]]:Data_Siswa[[#This Row],[Kelas]],Data_Siswa[[#This Row],[Kelas]]))</f>
        <v>10 TE 1-3</v>
      </c>
    </row>
    <row r="8" spans="1:8" x14ac:dyDescent="0.3">
      <c r="A8" s="134">
        <f>IF(Data_Siswa[[#This Row],[Nama]]="","",COUNTA(Data_Siswa[[#Headers],[Nama]]:Data_Siswa[[#This Row],[Nama]])-1)</f>
        <v>4</v>
      </c>
      <c r="B8" s="135">
        <v>102526017</v>
      </c>
      <c r="C8" s="135" t="s">
        <v>2149</v>
      </c>
      <c r="D8" s="136" t="s">
        <v>2150</v>
      </c>
      <c r="E8" s="135" t="s">
        <v>3</v>
      </c>
      <c r="F8" s="135" t="s">
        <v>2118</v>
      </c>
      <c r="G8" s="137">
        <f>IF(Data_Siswa[[#This Row],[Nama]]="","",IF(F8=F7,G7,G7+1))</f>
        <v>1</v>
      </c>
      <c r="H8" s="137" t="str">
        <f>CONCATENATE(Data_Siswa[[#This Row],[Kelas]],"-",COUNTIF(Data_Siswa[[#Headers],[Kelas]]:Data_Siswa[[#This Row],[Kelas]],Data_Siswa[[#This Row],[Kelas]]))</f>
        <v>10 TE 1-4</v>
      </c>
    </row>
    <row r="9" spans="1:8" x14ac:dyDescent="0.3">
      <c r="A9" s="134">
        <f>IF(Data_Siswa[[#This Row],[Nama]]="","",COUNTA(Data_Siswa[[#Headers],[Nama]]:Data_Siswa[[#This Row],[Nama]])-1)</f>
        <v>5</v>
      </c>
      <c r="B9" s="135">
        <v>102526019</v>
      </c>
      <c r="C9" s="135" t="s">
        <v>2153</v>
      </c>
      <c r="D9" s="136" t="s">
        <v>2154</v>
      </c>
      <c r="E9" s="135" t="s">
        <v>4</v>
      </c>
      <c r="F9" s="135" t="s">
        <v>2118</v>
      </c>
      <c r="G9" s="137">
        <f>IF(Data_Siswa[[#This Row],[Nama]]="","",IF(F9=F8,G8,G8+1))</f>
        <v>1</v>
      </c>
      <c r="H9" s="137" t="str">
        <f>CONCATENATE(Data_Siswa[[#This Row],[Kelas]],"-",COUNTIF(Data_Siswa[[#Headers],[Kelas]]:Data_Siswa[[#This Row],[Kelas]],Data_Siswa[[#This Row],[Kelas]]))</f>
        <v>10 TE 1-5</v>
      </c>
    </row>
    <row r="10" spans="1:8" x14ac:dyDescent="0.3">
      <c r="A10" s="134">
        <f>IF(Data_Siswa[[#This Row],[Nama]]="","",COUNTA(Data_Siswa[[#Headers],[Nama]]:Data_Siswa[[#This Row],[Nama]])-1)</f>
        <v>6</v>
      </c>
      <c r="B10" s="135">
        <v>102526023</v>
      </c>
      <c r="C10" s="135" t="s">
        <v>2161</v>
      </c>
      <c r="D10" s="136" t="s">
        <v>2162</v>
      </c>
      <c r="E10" s="135" t="s">
        <v>3</v>
      </c>
      <c r="F10" s="135" t="s">
        <v>2118</v>
      </c>
      <c r="G10" s="137">
        <f>IF(Data_Siswa[[#This Row],[Nama]]="","",IF(F10=F9,G9,G9+1))</f>
        <v>1</v>
      </c>
      <c r="H10" s="137" t="str">
        <f>CONCATENATE(Data_Siswa[[#This Row],[Kelas]],"-",COUNTIF(Data_Siswa[[#Headers],[Kelas]]:Data_Siswa[[#This Row],[Kelas]],Data_Siswa[[#This Row],[Kelas]]))</f>
        <v>10 TE 1-6</v>
      </c>
    </row>
    <row r="11" spans="1:8" x14ac:dyDescent="0.3">
      <c r="A11" s="134">
        <f>IF(Data_Siswa[[#This Row],[Nama]]="","",COUNTA(Data_Siswa[[#Headers],[Nama]]:Data_Siswa[[#This Row],[Nama]])-1)</f>
        <v>7</v>
      </c>
      <c r="B11" s="135">
        <v>102526028</v>
      </c>
      <c r="C11" s="135" t="s">
        <v>2171</v>
      </c>
      <c r="D11" s="136" t="s">
        <v>2172</v>
      </c>
      <c r="E11" s="135" t="s">
        <v>3</v>
      </c>
      <c r="F11" s="135" t="s">
        <v>2118</v>
      </c>
      <c r="G11" s="137">
        <f>IF(Data_Siswa[[#This Row],[Nama]]="","",IF(F11=F10,G10,G10+1))</f>
        <v>1</v>
      </c>
      <c r="H11" s="137" t="str">
        <f>CONCATENATE(Data_Siswa[[#This Row],[Kelas]],"-",COUNTIF(Data_Siswa[[#Headers],[Kelas]]:Data_Siswa[[#This Row],[Kelas]],Data_Siswa[[#This Row],[Kelas]]))</f>
        <v>10 TE 1-7</v>
      </c>
    </row>
    <row r="12" spans="1:8" x14ac:dyDescent="0.3">
      <c r="A12" s="134">
        <f>IF(Data_Siswa[[#This Row],[Nama]]="","",COUNTA(Data_Siswa[[#Headers],[Nama]]:Data_Siswa[[#This Row],[Nama]])-1)</f>
        <v>8</v>
      </c>
      <c r="B12" s="135">
        <v>102526033</v>
      </c>
      <c r="C12" s="135" t="s">
        <v>2181</v>
      </c>
      <c r="D12" s="136" t="s">
        <v>2182</v>
      </c>
      <c r="E12" s="135" t="s">
        <v>4</v>
      </c>
      <c r="F12" s="135" t="s">
        <v>2118</v>
      </c>
      <c r="G12" s="137">
        <f>IF(Data_Siswa[[#This Row],[Nama]]="","",IF(F12=F11,G11,G11+1))</f>
        <v>1</v>
      </c>
      <c r="H12" s="137" t="str">
        <f>CONCATENATE(Data_Siswa[[#This Row],[Kelas]],"-",COUNTIF(Data_Siswa[[#Headers],[Kelas]]:Data_Siswa[[#This Row],[Kelas]],Data_Siswa[[#This Row],[Kelas]]))</f>
        <v>10 TE 1-8</v>
      </c>
    </row>
    <row r="13" spans="1:8" x14ac:dyDescent="0.3">
      <c r="A13" s="134">
        <f>IF(Data_Siswa[[#This Row],[Nama]]="","",COUNTA(Data_Siswa[[#Headers],[Nama]]:Data_Siswa[[#This Row],[Nama]])-1)</f>
        <v>9</v>
      </c>
      <c r="B13" s="135">
        <v>102526035</v>
      </c>
      <c r="C13" s="135" t="s">
        <v>2185</v>
      </c>
      <c r="D13" s="136" t="s">
        <v>2186</v>
      </c>
      <c r="E13" s="135" t="s">
        <v>4</v>
      </c>
      <c r="F13" s="135" t="s">
        <v>2118</v>
      </c>
      <c r="G13" s="137">
        <f>IF(Data_Siswa[[#This Row],[Nama]]="","",IF(F13=F12,G12,G12+1))</f>
        <v>1</v>
      </c>
      <c r="H13" s="137" t="str">
        <f>CONCATENATE(Data_Siswa[[#This Row],[Kelas]],"-",COUNTIF(Data_Siswa[[#Headers],[Kelas]]:Data_Siswa[[#This Row],[Kelas]],Data_Siswa[[#This Row],[Kelas]]))</f>
        <v>10 TE 1-9</v>
      </c>
    </row>
    <row r="14" spans="1:8" x14ac:dyDescent="0.3">
      <c r="A14" s="134">
        <f>IF(Data_Siswa[[#This Row],[Nama]]="","",COUNTA(Data_Siswa[[#Headers],[Nama]]:Data_Siswa[[#This Row],[Nama]])-1)</f>
        <v>10</v>
      </c>
      <c r="B14" s="135">
        <v>102526038</v>
      </c>
      <c r="C14" s="135" t="s">
        <v>2192</v>
      </c>
      <c r="D14" s="136" t="s">
        <v>2193</v>
      </c>
      <c r="E14" s="135" t="s">
        <v>3</v>
      </c>
      <c r="F14" s="135" t="s">
        <v>2118</v>
      </c>
      <c r="G14" s="137">
        <f>IF(Data_Siswa[[#This Row],[Nama]]="","",IF(F14=F13,G13,G13+1))</f>
        <v>1</v>
      </c>
      <c r="H14" s="137" t="str">
        <f>CONCATENATE(Data_Siswa[[#This Row],[Kelas]],"-",COUNTIF(Data_Siswa[[#Headers],[Kelas]]:Data_Siswa[[#This Row],[Kelas]],Data_Siswa[[#This Row],[Kelas]]))</f>
        <v>10 TE 1-10</v>
      </c>
    </row>
    <row r="15" spans="1:8" x14ac:dyDescent="0.3">
      <c r="A15" s="134">
        <f>IF(Data_Siswa[[#This Row],[Nama]]="","",COUNTA(Data_Siswa[[#Headers],[Nama]]:Data_Siswa[[#This Row],[Nama]])-1)</f>
        <v>11</v>
      </c>
      <c r="B15" s="135">
        <v>102526043</v>
      </c>
      <c r="C15" s="135" t="s">
        <v>2202</v>
      </c>
      <c r="D15" s="136" t="s">
        <v>2203</v>
      </c>
      <c r="E15" s="135" t="s">
        <v>3</v>
      </c>
      <c r="F15" s="135" t="s">
        <v>2118</v>
      </c>
      <c r="G15" s="137">
        <f>IF(Data_Siswa[[#This Row],[Nama]]="","",IF(F15=F14,G14,G14+1))</f>
        <v>1</v>
      </c>
      <c r="H15" s="137" t="str">
        <f>CONCATENATE(Data_Siswa[[#This Row],[Kelas]],"-",COUNTIF(Data_Siswa[[#Headers],[Kelas]]:Data_Siswa[[#This Row],[Kelas]],Data_Siswa[[#This Row],[Kelas]]))</f>
        <v>10 TE 1-11</v>
      </c>
    </row>
    <row r="16" spans="1:8" x14ac:dyDescent="0.3">
      <c r="A16" s="134">
        <f>IF(Data_Siswa[[#This Row],[Nama]]="","",COUNTA(Data_Siswa[[#Headers],[Nama]]:Data_Siswa[[#This Row],[Nama]])-1)</f>
        <v>12</v>
      </c>
      <c r="B16" s="135">
        <v>102526044</v>
      </c>
      <c r="C16" s="135" t="s">
        <v>2204</v>
      </c>
      <c r="D16" s="136" t="s">
        <v>2205</v>
      </c>
      <c r="E16" s="135" t="s">
        <v>3</v>
      </c>
      <c r="F16" s="135" t="s">
        <v>2118</v>
      </c>
      <c r="G16" s="137">
        <f>IF(Data_Siswa[[#This Row],[Nama]]="","",IF(F16=F15,G15,G15+1))</f>
        <v>1</v>
      </c>
      <c r="H16" s="137" t="str">
        <f>CONCATENATE(Data_Siswa[[#This Row],[Kelas]],"-",COUNTIF(Data_Siswa[[#Headers],[Kelas]]:Data_Siswa[[#This Row],[Kelas]],Data_Siswa[[#This Row],[Kelas]]))</f>
        <v>10 TE 1-12</v>
      </c>
    </row>
    <row r="17" spans="1:8" x14ac:dyDescent="0.3">
      <c r="A17" s="134">
        <f>IF(Data_Siswa[[#This Row],[Nama]]="","",COUNTA(Data_Siswa[[#Headers],[Nama]]:Data_Siswa[[#This Row],[Nama]])-1)</f>
        <v>13</v>
      </c>
      <c r="B17" s="135">
        <v>102526047</v>
      </c>
      <c r="C17" s="135" t="s">
        <v>2210</v>
      </c>
      <c r="D17" s="136" t="s">
        <v>2211</v>
      </c>
      <c r="E17" s="135" t="s">
        <v>3</v>
      </c>
      <c r="F17" s="135" t="s">
        <v>2118</v>
      </c>
      <c r="G17" s="137">
        <f>IF(Data_Siswa[[#This Row],[Nama]]="","",IF(F17=F16,G16,G16+1))</f>
        <v>1</v>
      </c>
      <c r="H17" s="137" t="str">
        <f>CONCATENATE(Data_Siswa[[#This Row],[Kelas]],"-",COUNTIF(Data_Siswa[[#Headers],[Kelas]]:Data_Siswa[[#This Row],[Kelas]],Data_Siswa[[#This Row],[Kelas]]))</f>
        <v>10 TE 1-13</v>
      </c>
    </row>
    <row r="18" spans="1:8" x14ac:dyDescent="0.3">
      <c r="A18" s="134">
        <f>IF(Data_Siswa[[#This Row],[Nama]]="","",COUNTA(Data_Siswa[[#Headers],[Nama]]:Data_Siswa[[#This Row],[Nama]])-1)</f>
        <v>14</v>
      </c>
      <c r="B18" s="135">
        <v>102526048</v>
      </c>
      <c r="C18" s="135" t="s">
        <v>2212</v>
      </c>
      <c r="D18" s="136" t="s">
        <v>2213</v>
      </c>
      <c r="E18" s="135" t="s">
        <v>3</v>
      </c>
      <c r="F18" s="135" t="s">
        <v>2118</v>
      </c>
      <c r="G18" s="137">
        <f>IF(Data_Siswa[[#This Row],[Nama]]="","",IF(F18=F17,G17,G17+1))</f>
        <v>1</v>
      </c>
      <c r="H18" s="137" t="str">
        <f>CONCATENATE(Data_Siswa[[#This Row],[Kelas]],"-",COUNTIF(Data_Siswa[[#Headers],[Kelas]]:Data_Siswa[[#This Row],[Kelas]],Data_Siswa[[#This Row],[Kelas]]))</f>
        <v>10 TE 1-14</v>
      </c>
    </row>
    <row r="19" spans="1:8" x14ac:dyDescent="0.3">
      <c r="A19" s="134">
        <f>IF(Data_Siswa[[#This Row],[Nama]]="","",COUNTA(Data_Siswa[[#Headers],[Nama]]:Data_Siswa[[#This Row],[Nama]])-1)</f>
        <v>15</v>
      </c>
      <c r="B19" s="135">
        <v>102526049</v>
      </c>
      <c r="C19" s="135" t="s">
        <v>2214</v>
      </c>
      <c r="D19" s="136" t="s">
        <v>2215</v>
      </c>
      <c r="E19" s="135" t="s">
        <v>3</v>
      </c>
      <c r="F19" s="135" t="s">
        <v>2118</v>
      </c>
      <c r="G19" s="137">
        <f>IF(Data_Siswa[[#This Row],[Nama]]="","",IF(F19=F18,G18,G18+1))</f>
        <v>1</v>
      </c>
      <c r="H19" s="137" t="str">
        <f>CONCATENATE(Data_Siswa[[#This Row],[Kelas]],"-",COUNTIF(Data_Siswa[[#Headers],[Kelas]]:Data_Siswa[[#This Row],[Kelas]],Data_Siswa[[#This Row],[Kelas]]))</f>
        <v>10 TE 1-15</v>
      </c>
    </row>
    <row r="20" spans="1:8" x14ac:dyDescent="0.3">
      <c r="A20" s="134">
        <f>IF(Data_Siswa[[#This Row],[Nama]]="","",COUNTA(Data_Siswa[[#Headers],[Nama]]:Data_Siswa[[#This Row],[Nama]])-1)</f>
        <v>16</v>
      </c>
      <c r="B20" s="135">
        <v>102526058</v>
      </c>
      <c r="C20" s="135" t="s">
        <v>2232</v>
      </c>
      <c r="D20" s="136" t="s">
        <v>2233</v>
      </c>
      <c r="E20" s="135" t="s">
        <v>3</v>
      </c>
      <c r="F20" s="135" t="s">
        <v>2118</v>
      </c>
      <c r="G20" s="137">
        <f>IF(Data_Siswa[[#This Row],[Nama]]="","",IF(F20=F19,G19,G19+1))</f>
        <v>1</v>
      </c>
      <c r="H20" s="137" t="str">
        <f>CONCATENATE(Data_Siswa[[#This Row],[Kelas]],"-",COUNTIF(Data_Siswa[[#Headers],[Kelas]]:Data_Siswa[[#This Row],[Kelas]],Data_Siswa[[#This Row],[Kelas]]))</f>
        <v>10 TE 1-16</v>
      </c>
    </row>
    <row r="21" spans="1:8" x14ac:dyDescent="0.3">
      <c r="A21" s="134">
        <f>IF(Data_Siswa[[#This Row],[Nama]]="","",COUNTA(Data_Siswa[[#Headers],[Nama]]:Data_Siswa[[#This Row],[Nama]])-1)</f>
        <v>17</v>
      </c>
      <c r="B21" s="135">
        <v>102526059</v>
      </c>
      <c r="C21" s="135" t="s">
        <v>2234</v>
      </c>
      <c r="D21" s="136" t="s">
        <v>2235</v>
      </c>
      <c r="E21" s="135" t="s">
        <v>4</v>
      </c>
      <c r="F21" s="135" t="s">
        <v>2118</v>
      </c>
      <c r="G21" s="137">
        <f>IF(Data_Siswa[[#This Row],[Nama]]="","",IF(F21=F20,G20,G20+1))</f>
        <v>1</v>
      </c>
      <c r="H21" s="137" t="str">
        <f>CONCATENATE(Data_Siswa[[#This Row],[Kelas]],"-",COUNTIF(Data_Siswa[[#Headers],[Kelas]]:Data_Siswa[[#This Row],[Kelas]],Data_Siswa[[#This Row],[Kelas]]))</f>
        <v>10 TE 1-17</v>
      </c>
    </row>
    <row r="22" spans="1:8" x14ac:dyDescent="0.3">
      <c r="A22" s="134">
        <f>IF(Data_Siswa[[#This Row],[Nama]]="","",COUNTA(Data_Siswa[[#Headers],[Nama]]:Data_Siswa[[#This Row],[Nama]])-1)</f>
        <v>18</v>
      </c>
      <c r="B22" s="135">
        <v>102526066</v>
      </c>
      <c r="C22" s="135" t="s">
        <v>2248</v>
      </c>
      <c r="D22" s="136" t="s">
        <v>2249</v>
      </c>
      <c r="E22" s="135" t="s">
        <v>4</v>
      </c>
      <c r="F22" s="135" t="s">
        <v>2118</v>
      </c>
      <c r="G22" s="137">
        <f>IF(Data_Siswa[[#This Row],[Nama]]="","",IF(F22=F21,G21,G21+1))</f>
        <v>1</v>
      </c>
      <c r="H22" s="137" t="str">
        <f>CONCATENATE(Data_Siswa[[#This Row],[Kelas]],"-",COUNTIF(Data_Siswa[[#Headers],[Kelas]]:Data_Siswa[[#This Row],[Kelas]],Data_Siswa[[#This Row],[Kelas]]))</f>
        <v>10 TE 1-18</v>
      </c>
    </row>
    <row r="23" spans="1:8" x14ac:dyDescent="0.3">
      <c r="A23" s="134">
        <f>IF(Data_Siswa[[#This Row],[Nama]]="","",COUNTA(Data_Siswa[[#Headers],[Nama]]:Data_Siswa[[#This Row],[Nama]])-1)</f>
        <v>19</v>
      </c>
      <c r="B23" s="135">
        <v>102526068</v>
      </c>
      <c r="C23" s="135" t="s">
        <v>2251</v>
      </c>
      <c r="D23" s="136" t="s">
        <v>2252</v>
      </c>
      <c r="E23" s="135" t="s">
        <v>3</v>
      </c>
      <c r="F23" s="135" t="s">
        <v>2118</v>
      </c>
      <c r="G23" s="137">
        <f>IF(Data_Siswa[[#This Row],[Nama]]="","",IF(F23=F22,G22,G22+1))</f>
        <v>1</v>
      </c>
      <c r="H23" s="137" t="str">
        <f>CONCATENATE(Data_Siswa[[#This Row],[Kelas]],"-",COUNTIF(Data_Siswa[[#Headers],[Kelas]]:Data_Siswa[[#This Row],[Kelas]],Data_Siswa[[#This Row],[Kelas]]))</f>
        <v>10 TE 1-19</v>
      </c>
    </row>
    <row r="24" spans="1:8" x14ac:dyDescent="0.3">
      <c r="A24" s="134">
        <f>IF(Data_Siswa[[#This Row],[Nama]]="","",COUNTA(Data_Siswa[[#Headers],[Nama]]:Data_Siswa[[#This Row],[Nama]])-1)</f>
        <v>20</v>
      </c>
      <c r="B24" s="135">
        <v>102526070</v>
      </c>
      <c r="C24" s="135" t="s">
        <v>2255</v>
      </c>
      <c r="D24" s="136" t="s">
        <v>2256</v>
      </c>
      <c r="E24" s="135" t="s">
        <v>3</v>
      </c>
      <c r="F24" s="135" t="s">
        <v>2118</v>
      </c>
      <c r="G24" s="137">
        <f>IF(Data_Siswa[[#This Row],[Nama]]="","",IF(F24=F23,G23,G23+1))</f>
        <v>1</v>
      </c>
      <c r="H24" s="137" t="str">
        <f>CONCATENATE(Data_Siswa[[#This Row],[Kelas]],"-",COUNTIF(Data_Siswa[[#Headers],[Kelas]]:Data_Siswa[[#This Row],[Kelas]],Data_Siswa[[#This Row],[Kelas]]))</f>
        <v>10 TE 1-20</v>
      </c>
    </row>
    <row r="25" spans="1:8" x14ac:dyDescent="0.3">
      <c r="A25" s="134">
        <f>IF(Data_Siswa[[#This Row],[Nama]]="","",COUNTA(Data_Siswa[[#Headers],[Nama]]:Data_Siswa[[#This Row],[Nama]])-1)</f>
        <v>21</v>
      </c>
      <c r="B25" s="135">
        <v>102526076</v>
      </c>
      <c r="C25" s="135" t="s">
        <v>2267</v>
      </c>
      <c r="D25" s="136" t="s">
        <v>2268</v>
      </c>
      <c r="E25" s="135" t="s">
        <v>3</v>
      </c>
      <c r="F25" s="135" t="s">
        <v>2118</v>
      </c>
      <c r="G25" s="137">
        <f>IF(Data_Siswa[[#This Row],[Nama]]="","",IF(F25=F24,G24,G24+1))</f>
        <v>1</v>
      </c>
      <c r="H25" s="137" t="str">
        <f>CONCATENATE(Data_Siswa[[#This Row],[Kelas]],"-",COUNTIF(Data_Siswa[[#Headers],[Kelas]]:Data_Siswa[[#This Row],[Kelas]],Data_Siswa[[#This Row],[Kelas]]))</f>
        <v>10 TE 1-21</v>
      </c>
    </row>
    <row r="26" spans="1:8" x14ac:dyDescent="0.3">
      <c r="A26" s="134">
        <f>IF(Data_Siswa[[#This Row],[Nama]]="","",COUNTA(Data_Siswa[[#Headers],[Nama]]:Data_Siswa[[#This Row],[Nama]])-1)</f>
        <v>22</v>
      </c>
      <c r="B26" s="135">
        <v>102526077</v>
      </c>
      <c r="C26" s="135" t="s">
        <v>2269</v>
      </c>
      <c r="D26" s="136" t="s">
        <v>2270</v>
      </c>
      <c r="E26" s="135" t="s">
        <v>3</v>
      </c>
      <c r="F26" s="135" t="s">
        <v>2118</v>
      </c>
      <c r="G26" s="137">
        <f>IF(Data_Siswa[[#This Row],[Nama]]="","",IF(F26=F25,G25,G25+1))</f>
        <v>1</v>
      </c>
      <c r="H26" s="137" t="str">
        <f>CONCATENATE(Data_Siswa[[#This Row],[Kelas]],"-",COUNTIF(Data_Siswa[[#Headers],[Kelas]]:Data_Siswa[[#This Row],[Kelas]],Data_Siswa[[#This Row],[Kelas]]))</f>
        <v>10 TE 1-22</v>
      </c>
    </row>
    <row r="27" spans="1:8" x14ac:dyDescent="0.3">
      <c r="A27" s="134">
        <f>IF(Data_Siswa[[#This Row],[Nama]]="","",COUNTA(Data_Siswa[[#Headers],[Nama]]:Data_Siswa[[#This Row],[Nama]])-1)</f>
        <v>23</v>
      </c>
      <c r="B27" s="135">
        <v>102526078</v>
      </c>
      <c r="C27" s="135" t="s">
        <v>2271</v>
      </c>
      <c r="D27" s="136" t="s">
        <v>2272</v>
      </c>
      <c r="E27" s="135" t="s">
        <v>3</v>
      </c>
      <c r="F27" s="135" t="s">
        <v>2118</v>
      </c>
      <c r="G27" s="137">
        <f>IF(Data_Siswa[[#This Row],[Nama]]="","",IF(F27=F26,G26,G26+1))</f>
        <v>1</v>
      </c>
      <c r="H27" s="137" t="str">
        <f>CONCATENATE(Data_Siswa[[#This Row],[Kelas]],"-",COUNTIF(Data_Siswa[[#Headers],[Kelas]]:Data_Siswa[[#This Row],[Kelas]],Data_Siswa[[#This Row],[Kelas]]))</f>
        <v>10 TE 1-23</v>
      </c>
    </row>
    <row r="28" spans="1:8" x14ac:dyDescent="0.3">
      <c r="A28" s="134">
        <f>IF(Data_Siswa[[#This Row],[Nama]]="","",COUNTA(Data_Siswa[[#Headers],[Nama]]:Data_Siswa[[#This Row],[Nama]])-1)</f>
        <v>24</v>
      </c>
      <c r="B28" s="135">
        <v>102526083</v>
      </c>
      <c r="C28" s="135" t="s">
        <v>2281</v>
      </c>
      <c r="D28" s="136" t="s">
        <v>2282</v>
      </c>
      <c r="E28" s="135" t="s">
        <v>3</v>
      </c>
      <c r="F28" s="135" t="s">
        <v>2118</v>
      </c>
      <c r="G28" s="137">
        <f>IF(Data_Siswa[[#This Row],[Nama]]="","",IF(F28=F27,G27,G27+1))</f>
        <v>1</v>
      </c>
      <c r="H28" s="137" t="str">
        <f>CONCATENATE(Data_Siswa[[#This Row],[Kelas]],"-",COUNTIF(Data_Siswa[[#Headers],[Kelas]]:Data_Siswa[[#This Row],[Kelas]],Data_Siswa[[#This Row],[Kelas]]))</f>
        <v>10 TE 1-24</v>
      </c>
    </row>
    <row r="29" spans="1:8" x14ac:dyDescent="0.3">
      <c r="A29" s="134">
        <f>IF(Data_Siswa[[#This Row],[Nama]]="","",COUNTA(Data_Siswa[[#Headers],[Nama]]:Data_Siswa[[#This Row],[Nama]])-1)</f>
        <v>25</v>
      </c>
      <c r="B29" s="135">
        <v>102526086</v>
      </c>
      <c r="C29" s="135" t="s">
        <v>2287</v>
      </c>
      <c r="D29" s="136" t="s">
        <v>2288</v>
      </c>
      <c r="E29" s="135" t="s">
        <v>3</v>
      </c>
      <c r="F29" s="135" t="s">
        <v>2118</v>
      </c>
      <c r="G29" s="137">
        <f>IF(Data_Siswa[[#This Row],[Nama]]="","",IF(F29=F28,G28,G28+1))</f>
        <v>1</v>
      </c>
      <c r="H29" s="137" t="str">
        <f>CONCATENATE(Data_Siswa[[#This Row],[Kelas]],"-",COUNTIF(Data_Siswa[[#Headers],[Kelas]]:Data_Siswa[[#This Row],[Kelas]],Data_Siswa[[#This Row],[Kelas]]))</f>
        <v>10 TE 1-25</v>
      </c>
    </row>
    <row r="30" spans="1:8" x14ac:dyDescent="0.3">
      <c r="A30" s="134">
        <f>IF(Data_Siswa[[#This Row],[Nama]]="","",COUNTA(Data_Siswa[[#Headers],[Nama]]:Data_Siswa[[#This Row],[Nama]])-1)</f>
        <v>26</v>
      </c>
      <c r="B30" s="135">
        <v>102526089</v>
      </c>
      <c r="C30" s="135" t="s">
        <v>2293</v>
      </c>
      <c r="D30" s="136" t="s">
        <v>2294</v>
      </c>
      <c r="E30" s="135" t="s">
        <v>3</v>
      </c>
      <c r="F30" s="135" t="s">
        <v>2118</v>
      </c>
      <c r="G30" s="137">
        <f>IF(Data_Siswa[[#This Row],[Nama]]="","",IF(F30=F29,G29,G29+1))</f>
        <v>1</v>
      </c>
      <c r="H30" s="137" t="str">
        <f>CONCATENATE(Data_Siswa[[#This Row],[Kelas]],"-",COUNTIF(Data_Siswa[[#Headers],[Kelas]]:Data_Siswa[[#This Row],[Kelas]],Data_Siswa[[#This Row],[Kelas]]))</f>
        <v>10 TE 1-26</v>
      </c>
    </row>
    <row r="31" spans="1:8" x14ac:dyDescent="0.3">
      <c r="A31" s="134">
        <f>IF(Data_Siswa[[#This Row],[Nama]]="","",COUNTA(Data_Siswa[[#Headers],[Nama]]:Data_Siswa[[#This Row],[Nama]])-1)</f>
        <v>27</v>
      </c>
      <c r="B31" s="135">
        <v>102526091</v>
      </c>
      <c r="C31" s="135" t="s">
        <v>2297</v>
      </c>
      <c r="D31" s="136" t="s">
        <v>2298</v>
      </c>
      <c r="E31" s="135" t="s">
        <v>3</v>
      </c>
      <c r="F31" s="135" t="s">
        <v>2118</v>
      </c>
      <c r="G31" s="137">
        <f>IF(Data_Siswa[[#This Row],[Nama]]="","",IF(F31=F30,G30,G30+1))</f>
        <v>1</v>
      </c>
      <c r="H31" s="137" t="str">
        <f>CONCATENATE(Data_Siswa[[#This Row],[Kelas]],"-",COUNTIF(Data_Siswa[[#Headers],[Kelas]]:Data_Siswa[[#This Row],[Kelas]],Data_Siswa[[#This Row],[Kelas]]))</f>
        <v>10 TE 1-27</v>
      </c>
    </row>
    <row r="32" spans="1:8" x14ac:dyDescent="0.3">
      <c r="A32" s="134">
        <f>IF(Data_Siswa[[#This Row],[Nama]]="","",COUNTA(Data_Siswa[[#Headers],[Nama]]:Data_Siswa[[#This Row],[Nama]])-1)</f>
        <v>28</v>
      </c>
      <c r="B32" s="135">
        <v>102526102</v>
      </c>
      <c r="C32" s="135" t="s">
        <v>2318</v>
      </c>
      <c r="D32" s="136" t="s">
        <v>2319</v>
      </c>
      <c r="E32" s="135" t="s">
        <v>3</v>
      </c>
      <c r="F32" s="135" t="s">
        <v>2118</v>
      </c>
      <c r="G32" s="137">
        <f>IF(Data_Siswa[[#This Row],[Nama]]="","",IF(F32=F31,G31,G31+1))</f>
        <v>1</v>
      </c>
      <c r="H32" s="137" t="str">
        <f>CONCATENATE(Data_Siswa[[#This Row],[Kelas]],"-",COUNTIF(Data_Siswa[[#Headers],[Kelas]]:Data_Siswa[[#This Row],[Kelas]],Data_Siswa[[#This Row],[Kelas]]))</f>
        <v>10 TE 1-28</v>
      </c>
    </row>
    <row r="33" spans="1:8" x14ac:dyDescent="0.3">
      <c r="A33" s="134">
        <f>IF(Data_Siswa[[#This Row],[Nama]]="","",COUNTA(Data_Siswa[[#Headers],[Nama]]:Data_Siswa[[#This Row],[Nama]])-1)</f>
        <v>29</v>
      </c>
      <c r="B33" s="135">
        <v>102526104</v>
      </c>
      <c r="C33" s="135" t="s">
        <v>2322</v>
      </c>
      <c r="D33" s="136" t="s">
        <v>2323</v>
      </c>
      <c r="E33" s="135" t="s">
        <v>3</v>
      </c>
      <c r="F33" s="135" t="s">
        <v>2118</v>
      </c>
      <c r="G33" s="137">
        <f>IF(Data_Siswa[[#This Row],[Nama]]="","",IF(F33=F32,G32,G32+1))</f>
        <v>1</v>
      </c>
      <c r="H33" s="137" t="str">
        <f>CONCATENATE(Data_Siswa[[#This Row],[Kelas]],"-",COUNTIF(Data_Siswa[[#Headers],[Kelas]]:Data_Siswa[[#This Row],[Kelas]],Data_Siswa[[#This Row],[Kelas]]))</f>
        <v>10 TE 1-29</v>
      </c>
    </row>
    <row r="34" spans="1:8" x14ac:dyDescent="0.3">
      <c r="A34" s="134">
        <f>IF(Data_Siswa[[#This Row],[Nama]]="","",COUNTA(Data_Siswa[[#Headers],[Nama]]:Data_Siswa[[#This Row],[Nama]])-1)</f>
        <v>30</v>
      </c>
      <c r="B34" s="135">
        <v>102526107</v>
      </c>
      <c r="C34" s="135" t="s">
        <v>2326</v>
      </c>
      <c r="D34" s="136" t="s">
        <v>2327</v>
      </c>
      <c r="E34" s="135" t="s">
        <v>3</v>
      </c>
      <c r="F34" s="135" t="s">
        <v>2118</v>
      </c>
      <c r="G34" s="137">
        <f>IF(Data_Siswa[[#This Row],[Nama]]="","",IF(F34=F33,G33,G33+1))</f>
        <v>1</v>
      </c>
      <c r="H34" s="137" t="str">
        <f>CONCATENATE(Data_Siswa[[#This Row],[Kelas]],"-",COUNTIF(Data_Siswa[[#Headers],[Kelas]]:Data_Siswa[[#This Row],[Kelas]],Data_Siswa[[#This Row],[Kelas]]))</f>
        <v>10 TE 1-30</v>
      </c>
    </row>
    <row r="35" spans="1:8" x14ac:dyDescent="0.3">
      <c r="A35" s="134">
        <f>IF(Data_Siswa[[#This Row],[Nama]]="","",COUNTA(Data_Siswa[[#Headers],[Nama]]:Data_Siswa[[#This Row],[Nama]])-1)</f>
        <v>31</v>
      </c>
      <c r="B35" s="135">
        <v>102526109</v>
      </c>
      <c r="C35" s="135" t="s">
        <v>2330</v>
      </c>
      <c r="D35" s="136" t="s">
        <v>2331</v>
      </c>
      <c r="E35" s="135" t="s">
        <v>3</v>
      </c>
      <c r="F35" s="135" t="s">
        <v>2118</v>
      </c>
      <c r="G35" s="137">
        <f>IF(Data_Siswa[[#This Row],[Nama]]="","",IF(F35=F34,G34,G34+1))</f>
        <v>1</v>
      </c>
      <c r="H35" s="137" t="str">
        <f>CONCATENATE(Data_Siswa[[#This Row],[Kelas]],"-",COUNTIF(Data_Siswa[[#Headers],[Kelas]]:Data_Siswa[[#This Row],[Kelas]],Data_Siswa[[#This Row],[Kelas]]))</f>
        <v>10 TE 1-31</v>
      </c>
    </row>
    <row r="36" spans="1:8" x14ac:dyDescent="0.3">
      <c r="A36" s="134">
        <f>IF(Data_Siswa[[#This Row],[Nama]]="","",COUNTA(Data_Siswa[[#Headers],[Nama]]:Data_Siswa[[#This Row],[Nama]])-1)</f>
        <v>32</v>
      </c>
      <c r="B36" s="135">
        <v>102526110</v>
      </c>
      <c r="C36" s="135" t="s">
        <v>2332</v>
      </c>
      <c r="D36" s="136" t="s">
        <v>2333</v>
      </c>
      <c r="E36" s="135" t="s">
        <v>3</v>
      </c>
      <c r="F36" s="135" t="s">
        <v>2118</v>
      </c>
      <c r="G36" s="137">
        <f>IF(Data_Siswa[[#This Row],[Nama]]="","",IF(F36=F35,G35,G35+1))</f>
        <v>1</v>
      </c>
      <c r="H36" s="137" t="str">
        <f>CONCATENATE(Data_Siswa[[#This Row],[Kelas]],"-",COUNTIF(Data_Siswa[[#Headers],[Kelas]]:Data_Siswa[[#This Row],[Kelas]],Data_Siswa[[#This Row],[Kelas]]))</f>
        <v>10 TE 1-32</v>
      </c>
    </row>
    <row r="37" spans="1:8" x14ac:dyDescent="0.3">
      <c r="A37" s="134">
        <f>IF(Data_Siswa[[#This Row],[Nama]]="","",COUNTA(Data_Siswa[[#Headers],[Nama]]:Data_Siswa[[#This Row],[Nama]])-1)</f>
        <v>33</v>
      </c>
      <c r="B37" s="135">
        <v>102526112</v>
      </c>
      <c r="C37" s="135" t="s">
        <v>2336</v>
      </c>
      <c r="D37" s="136" t="s">
        <v>2337</v>
      </c>
      <c r="E37" s="135" t="s">
        <v>3</v>
      </c>
      <c r="F37" s="135" t="s">
        <v>2118</v>
      </c>
      <c r="G37" s="137">
        <f>IF(Data_Siswa[[#This Row],[Nama]]="","",IF(F37=F36,G36,G36+1))</f>
        <v>1</v>
      </c>
      <c r="H37" s="137" t="str">
        <f>CONCATENATE(Data_Siswa[[#This Row],[Kelas]],"-",COUNTIF(Data_Siswa[[#Headers],[Kelas]]:Data_Siswa[[#This Row],[Kelas]],Data_Siswa[[#This Row],[Kelas]]))</f>
        <v>10 TE 1-33</v>
      </c>
    </row>
    <row r="38" spans="1:8" x14ac:dyDescent="0.3">
      <c r="A38" s="134">
        <f>IF(Data_Siswa[[#This Row],[Nama]]="","",COUNTA(Data_Siswa[[#Headers],[Nama]]:Data_Siswa[[#This Row],[Nama]])-1)</f>
        <v>34</v>
      </c>
      <c r="B38" s="135">
        <v>102526115</v>
      </c>
      <c r="C38" s="135" t="s">
        <v>2342</v>
      </c>
      <c r="D38" s="136" t="s">
        <v>2343</v>
      </c>
      <c r="E38" s="135" t="s">
        <v>3</v>
      </c>
      <c r="F38" s="135" t="s">
        <v>2118</v>
      </c>
      <c r="G38" s="137">
        <f>IF(Data_Siswa[[#This Row],[Nama]]="","",IF(F38=F37,G37,G37+1))</f>
        <v>1</v>
      </c>
      <c r="H38" s="137" t="str">
        <f>CONCATENATE(Data_Siswa[[#This Row],[Kelas]],"-",COUNTIF(Data_Siswa[[#Headers],[Kelas]]:Data_Siswa[[#This Row],[Kelas]],Data_Siswa[[#This Row],[Kelas]]))</f>
        <v>10 TE 1-34</v>
      </c>
    </row>
    <row r="39" spans="1:8" x14ac:dyDescent="0.3">
      <c r="A39" s="134">
        <f>IF(Data_Siswa[[#This Row],[Nama]]="","",COUNTA(Data_Siswa[[#Headers],[Nama]]:Data_Siswa[[#This Row],[Nama]])-1)</f>
        <v>35</v>
      </c>
      <c r="B39" s="135">
        <v>102526119</v>
      </c>
      <c r="C39" s="135" t="s">
        <v>2350</v>
      </c>
      <c r="D39" s="136" t="s">
        <v>2351</v>
      </c>
      <c r="E39" s="135" t="s">
        <v>3</v>
      </c>
      <c r="F39" s="135" t="s">
        <v>2118</v>
      </c>
      <c r="G39" s="137">
        <f>IF(Data_Siswa[[#This Row],[Nama]]="","",IF(F39=F38,G38,G38+1))</f>
        <v>1</v>
      </c>
      <c r="H39" s="137" t="str">
        <f>CONCATENATE(Data_Siswa[[#This Row],[Kelas]],"-",COUNTIF(Data_Siswa[[#Headers],[Kelas]]:Data_Siswa[[#This Row],[Kelas]],Data_Siswa[[#This Row],[Kelas]]))</f>
        <v>10 TE 1-35</v>
      </c>
    </row>
    <row r="40" spans="1:8" x14ac:dyDescent="0.3">
      <c r="A40" s="134">
        <f>IF(Data_Siswa[[#This Row],[Nama]]="","",COUNTA(Data_Siswa[[#Headers],[Nama]]:Data_Siswa[[#This Row],[Nama]])-1)</f>
        <v>36</v>
      </c>
      <c r="B40" s="135">
        <v>102526120</v>
      </c>
      <c r="C40" s="135" t="s">
        <v>2352</v>
      </c>
      <c r="D40" s="136" t="s">
        <v>2353</v>
      </c>
      <c r="E40" s="135" t="s">
        <v>3</v>
      </c>
      <c r="F40" s="135" t="s">
        <v>2118</v>
      </c>
      <c r="G40" s="137">
        <f>IF(Data_Siswa[[#This Row],[Nama]]="","",IF(F40=F39,G39,G39+1))</f>
        <v>1</v>
      </c>
      <c r="H40" s="137" t="str">
        <f>CONCATENATE(Data_Siswa[[#This Row],[Kelas]],"-",COUNTIF(Data_Siswa[[#Headers],[Kelas]]:Data_Siswa[[#This Row],[Kelas]],Data_Siswa[[#This Row],[Kelas]]))</f>
        <v>10 TE 1-36</v>
      </c>
    </row>
    <row r="41" spans="1:8" x14ac:dyDescent="0.3">
      <c r="A41" s="134">
        <f>IF(Data_Siswa[[#This Row],[Nama]]="","",COUNTA(Data_Siswa[[#Headers],[Nama]]:Data_Siswa[[#This Row],[Nama]])-1)</f>
        <v>37</v>
      </c>
      <c r="B41" s="135">
        <v>102526001</v>
      </c>
      <c r="C41" s="135" t="s">
        <v>2116</v>
      </c>
      <c r="D41" s="136" t="s">
        <v>2117</v>
      </c>
      <c r="E41" s="135" t="s">
        <v>3</v>
      </c>
      <c r="F41" s="135" t="s">
        <v>2191</v>
      </c>
      <c r="G41" s="137">
        <f>IF(Data_Siswa[[#This Row],[Nama]]="","",IF(F41=F40,G40,G40+1))</f>
        <v>2</v>
      </c>
      <c r="H41" s="137" t="str">
        <f>CONCATENATE(Data_Siswa[[#This Row],[Kelas]],"-",COUNTIF(Data_Siswa[[#Headers],[Kelas]]:Data_Siswa[[#This Row],[Kelas]],Data_Siswa[[#This Row],[Kelas]]))</f>
        <v>10 TE 2-1</v>
      </c>
    </row>
    <row r="42" spans="1:8" x14ac:dyDescent="0.3">
      <c r="A42" s="134">
        <f>IF(Data_Siswa[[#This Row],[Nama]]="","",COUNTA(Data_Siswa[[#Headers],[Nama]]:Data_Siswa[[#This Row],[Nama]])-1)</f>
        <v>38</v>
      </c>
      <c r="B42" s="135">
        <v>102526002</v>
      </c>
      <c r="C42" s="135" t="s">
        <v>2119</v>
      </c>
      <c r="D42" s="136" t="s">
        <v>2120</v>
      </c>
      <c r="E42" s="135" t="s">
        <v>3</v>
      </c>
      <c r="F42" s="135" t="s">
        <v>2191</v>
      </c>
      <c r="G42" s="137">
        <f>IF(Data_Siswa[[#This Row],[Nama]]="","",IF(F42=F41,G41,G41+1))</f>
        <v>2</v>
      </c>
      <c r="H42" s="137" t="str">
        <f>CONCATENATE(Data_Siswa[[#This Row],[Kelas]],"-",COUNTIF(Data_Siswa[[#Headers],[Kelas]]:Data_Siswa[[#This Row],[Kelas]],Data_Siswa[[#This Row],[Kelas]]))</f>
        <v>10 TE 2-2</v>
      </c>
    </row>
    <row r="43" spans="1:8" x14ac:dyDescent="0.3">
      <c r="A43" s="134">
        <f>IF(Data_Siswa[[#This Row],[Nama]]="","",COUNTA(Data_Siswa[[#Headers],[Nama]]:Data_Siswa[[#This Row],[Nama]])-1)</f>
        <v>39</v>
      </c>
      <c r="B43" s="135">
        <v>102526004</v>
      </c>
      <c r="C43" s="135" t="s">
        <v>2123</v>
      </c>
      <c r="D43" s="136" t="s">
        <v>2124</v>
      </c>
      <c r="E43" s="135" t="s">
        <v>3</v>
      </c>
      <c r="F43" s="135" t="s">
        <v>2191</v>
      </c>
      <c r="G43" s="137">
        <f>IF(Data_Siswa[[#This Row],[Nama]]="","",IF(F43=F42,G42,G42+1))</f>
        <v>2</v>
      </c>
      <c r="H43" s="137" t="str">
        <f>CONCATENATE(Data_Siswa[[#This Row],[Kelas]],"-",COUNTIF(Data_Siswa[[#Headers],[Kelas]]:Data_Siswa[[#This Row],[Kelas]],Data_Siswa[[#This Row],[Kelas]]))</f>
        <v>10 TE 2-3</v>
      </c>
    </row>
    <row r="44" spans="1:8" x14ac:dyDescent="0.3">
      <c r="A44" s="134">
        <f>IF(Data_Siswa[[#This Row],[Nama]]="","",COUNTA(Data_Siswa[[#Headers],[Nama]]:Data_Siswa[[#This Row],[Nama]])-1)</f>
        <v>40</v>
      </c>
      <c r="B44" s="135">
        <v>102526005</v>
      </c>
      <c r="C44" s="135" t="s">
        <v>2125</v>
      </c>
      <c r="D44" s="136" t="s">
        <v>2126</v>
      </c>
      <c r="E44" s="135" t="s">
        <v>3</v>
      </c>
      <c r="F44" s="135" t="s">
        <v>2191</v>
      </c>
      <c r="G44" s="137">
        <f>IF(Data_Siswa[[#This Row],[Nama]]="","",IF(F44=F43,G43,G43+1))</f>
        <v>2</v>
      </c>
      <c r="H44" s="137" t="str">
        <f>CONCATENATE(Data_Siswa[[#This Row],[Kelas]],"-",COUNTIF(Data_Siswa[[#Headers],[Kelas]]:Data_Siswa[[#This Row],[Kelas]],Data_Siswa[[#This Row],[Kelas]]))</f>
        <v>10 TE 2-4</v>
      </c>
    </row>
    <row r="45" spans="1:8" x14ac:dyDescent="0.3">
      <c r="A45" s="134">
        <f>IF(Data_Siswa[[#This Row],[Nama]]="","",COUNTA(Data_Siswa[[#Headers],[Nama]]:Data_Siswa[[#This Row],[Nama]])-1)</f>
        <v>41</v>
      </c>
      <c r="B45" s="135">
        <v>102526006</v>
      </c>
      <c r="C45" s="135" t="s">
        <v>2127</v>
      </c>
      <c r="D45" s="136" t="s">
        <v>2128</v>
      </c>
      <c r="E45" s="135" t="s">
        <v>3</v>
      </c>
      <c r="F45" s="135" t="s">
        <v>2191</v>
      </c>
      <c r="G45" s="137">
        <f>IF(Data_Siswa[[#This Row],[Nama]]="","",IF(F45=F44,G44,G44+1))</f>
        <v>2</v>
      </c>
      <c r="H45" s="137" t="str">
        <f>CONCATENATE(Data_Siswa[[#This Row],[Kelas]],"-",COUNTIF(Data_Siswa[[#Headers],[Kelas]]:Data_Siswa[[#This Row],[Kelas]],Data_Siswa[[#This Row],[Kelas]]))</f>
        <v>10 TE 2-5</v>
      </c>
    </row>
    <row r="46" spans="1:8" x14ac:dyDescent="0.3">
      <c r="A46" s="134">
        <f>IF(Data_Siswa[[#This Row],[Nama]]="","",COUNTA(Data_Siswa[[#Headers],[Nama]]:Data_Siswa[[#This Row],[Nama]])-1)</f>
        <v>42</v>
      </c>
      <c r="B46" s="135">
        <v>102526007</v>
      </c>
      <c r="C46" s="135" t="s">
        <v>2129</v>
      </c>
      <c r="D46" s="136" t="s">
        <v>2130</v>
      </c>
      <c r="E46" s="135" t="s">
        <v>3</v>
      </c>
      <c r="F46" s="135" t="s">
        <v>2191</v>
      </c>
      <c r="G46" s="137">
        <f>IF(Data_Siswa[[#This Row],[Nama]]="","",IF(F46=F45,G45,G45+1))</f>
        <v>2</v>
      </c>
      <c r="H46" s="137" t="str">
        <f>CONCATENATE(Data_Siswa[[#This Row],[Kelas]],"-",COUNTIF(Data_Siswa[[#Headers],[Kelas]]:Data_Siswa[[#This Row],[Kelas]],Data_Siswa[[#This Row],[Kelas]]))</f>
        <v>10 TE 2-6</v>
      </c>
    </row>
    <row r="47" spans="1:8" x14ac:dyDescent="0.3">
      <c r="A47" s="134">
        <f>IF(Data_Siswa[[#This Row],[Nama]]="","",COUNTA(Data_Siswa[[#Headers],[Nama]]:Data_Siswa[[#This Row],[Nama]])-1)</f>
        <v>43</v>
      </c>
      <c r="B47" s="135">
        <v>102526008</v>
      </c>
      <c r="C47" s="135" t="s">
        <v>2131</v>
      </c>
      <c r="D47" s="136" t="s">
        <v>2132</v>
      </c>
      <c r="E47" s="135" t="s">
        <v>3</v>
      </c>
      <c r="F47" s="135" t="s">
        <v>2191</v>
      </c>
      <c r="G47" s="137">
        <f>IF(Data_Siswa[[#This Row],[Nama]]="","",IF(F47=F46,G46,G46+1))</f>
        <v>2</v>
      </c>
      <c r="H47" s="137" t="str">
        <f>CONCATENATE(Data_Siswa[[#This Row],[Kelas]],"-",COUNTIF(Data_Siswa[[#Headers],[Kelas]]:Data_Siswa[[#This Row],[Kelas]],Data_Siswa[[#This Row],[Kelas]]))</f>
        <v>10 TE 2-7</v>
      </c>
    </row>
    <row r="48" spans="1:8" x14ac:dyDescent="0.3">
      <c r="A48" s="134">
        <f>IF(Data_Siswa[[#This Row],[Nama]]="","",COUNTA(Data_Siswa[[#Headers],[Nama]]:Data_Siswa[[#This Row],[Nama]])-1)</f>
        <v>44</v>
      </c>
      <c r="B48" s="135">
        <v>102526009</v>
      </c>
      <c r="C48" s="135" t="s">
        <v>2133</v>
      </c>
      <c r="D48" s="136" t="s">
        <v>2134</v>
      </c>
      <c r="E48" s="135" t="s">
        <v>3</v>
      </c>
      <c r="F48" s="135" t="s">
        <v>2191</v>
      </c>
      <c r="G48" s="137">
        <f>IF(Data_Siswa[[#This Row],[Nama]]="","",IF(F48=F47,G47,G47+1))</f>
        <v>2</v>
      </c>
      <c r="H48" s="137" t="str">
        <f>CONCATENATE(Data_Siswa[[#This Row],[Kelas]],"-",COUNTIF(Data_Siswa[[#Headers],[Kelas]]:Data_Siswa[[#This Row],[Kelas]],Data_Siswa[[#This Row],[Kelas]]))</f>
        <v>10 TE 2-8</v>
      </c>
    </row>
    <row r="49" spans="1:8" x14ac:dyDescent="0.3">
      <c r="A49" s="134">
        <f>IF(Data_Siswa[[#This Row],[Nama]]="","",COUNTA(Data_Siswa[[#Headers],[Nama]]:Data_Siswa[[#This Row],[Nama]])-1)</f>
        <v>45</v>
      </c>
      <c r="B49" s="135">
        <v>102526010</v>
      </c>
      <c r="C49" s="135" t="s">
        <v>2135</v>
      </c>
      <c r="D49" s="136" t="s">
        <v>2136</v>
      </c>
      <c r="E49" s="135" t="s">
        <v>3</v>
      </c>
      <c r="F49" s="135" t="s">
        <v>2191</v>
      </c>
      <c r="G49" s="137">
        <f>IF(Data_Siswa[[#This Row],[Nama]]="","",IF(F49=F48,G48,G48+1))</f>
        <v>2</v>
      </c>
      <c r="H49" s="137" t="str">
        <f>CONCATENATE(Data_Siswa[[#This Row],[Kelas]],"-",COUNTIF(Data_Siswa[[#Headers],[Kelas]]:Data_Siswa[[#This Row],[Kelas]],Data_Siswa[[#This Row],[Kelas]]))</f>
        <v>10 TE 2-9</v>
      </c>
    </row>
    <row r="50" spans="1:8" x14ac:dyDescent="0.3">
      <c r="A50" s="134">
        <f>IF(Data_Siswa[[#This Row],[Nama]]="","",COUNTA(Data_Siswa[[#Headers],[Nama]]:Data_Siswa[[#This Row],[Nama]])-1)</f>
        <v>46</v>
      </c>
      <c r="B50" s="135">
        <v>102526011</v>
      </c>
      <c r="C50" s="135" t="s">
        <v>2137</v>
      </c>
      <c r="D50" s="136" t="s">
        <v>2138</v>
      </c>
      <c r="E50" s="135" t="s">
        <v>3</v>
      </c>
      <c r="F50" s="135" t="s">
        <v>2191</v>
      </c>
      <c r="G50" s="137">
        <f>IF(Data_Siswa[[#This Row],[Nama]]="","",IF(F50=F49,G49,G49+1))</f>
        <v>2</v>
      </c>
      <c r="H50" s="137" t="str">
        <f>CONCATENATE(Data_Siswa[[#This Row],[Kelas]],"-",COUNTIF(Data_Siswa[[#Headers],[Kelas]]:Data_Siswa[[#This Row],[Kelas]],Data_Siswa[[#This Row],[Kelas]]))</f>
        <v>10 TE 2-10</v>
      </c>
    </row>
    <row r="51" spans="1:8" x14ac:dyDescent="0.3">
      <c r="A51" s="134">
        <f>IF(Data_Siswa[[#This Row],[Nama]]="","",COUNTA(Data_Siswa[[#Headers],[Nama]]:Data_Siswa[[#This Row],[Nama]])-1)</f>
        <v>47</v>
      </c>
      <c r="B51" s="135">
        <v>102526015</v>
      </c>
      <c r="C51" s="135" t="s">
        <v>2145</v>
      </c>
      <c r="D51" s="136" t="s">
        <v>2146</v>
      </c>
      <c r="E51" s="135" t="s">
        <v>3</v>
      </c>
      <c r="F51" s="135" t="s">
        <v>2191</v>
      </c>
      <c r="G51" s="137">
        <f>IF(Data_Siswa[[#This Row],[Nama]]="","",IF(F51=F50,G50,G50+1))</f>
        <v>2</v>
      </c>
      <c r="H51" s="137" t="str">
        <f>CONCATENATE(Data_Siswa[[#This Row],[Kelas]],"-",COUNTIF(Data_Siswa[[#Headers],[Kelas]]:Data_Siswa[[#This Row],[Kelas]],Data_Siswa[[#This Row],[Kelas]]))</f>
        <v>10 TE 2-11</v>
      </c>
    </row>
    <row r="52" spans="1:8" x14ac:dyDescent="0.3">
      <c r="A52" s="134">
        <f>IF(Data_Siswa[[#This Row],[Nama]]="","",COUNTA(Data_Siswa[[#Headers],[Nama]]:Data_Siswa[[#This Row],[Nama]])-1)</f>
        <v>48</v>
      </c>
      <c r="B52" s="135">
        <v>102526016</v>
      </c>
      <c r="C52" s="135" t="s">
        <v>2147</v>
      </c>
      <c r="D52" s="136" t="s">
        <v>2148</v>
      </c>
      <c r="E52" s="135" t="s">
        <v>3</v>
      </c>
      <c r="F52" s="135" t="s">
        <v>2191</v>
      </c>
      <c r="G52" s="137">
        <f>IF(Data_Siswa[[#This Row],[Nama]]="","",IF(F52=F51,G51,G51+1))</f>
        <v>2</v>
      </c>
      <c r="H52" s="137" t="str">
        <f>CONCATENATE(Data_Siswa[[#This Row],[Kelas]],"-",COUNTIF(Data_Siswa[[#Headers],[Kelas]]:Data_Siswa[[#This Row],[Kelas]],Data_Siswa[[#This Row],[Kelas]]))</f>
        <v>10 TE 2-12</v>
      </c>
    </row>
    <row r="53" spans="1:8" x14ac:dyDescent="0.3">
      <c r="A53" s="134">
        <f>IF(Data_Siswa[[#This Row],[Nama]]="","",COUNTA(Data_Siswa[[#Headers],[Nama]]:Data_Siswa[[#This Row],[Nama]])-1)</f>
        <v>49</v>
      </c>
      <c r="B53" s="135">
        <v>102526018</v>
      </c>
      <c r="C53" s="135" t="s">
        <v>2151</v>
      </c>
      <c r="D53" s="136" t="s">
        <v>2152</v>
      </c>
      <c r="E53" s="135" t="s">
        <v>3</v>
      </c>
      <c r="F53" s="135" t="s">
        <v>2191</v>
      </c>
      <c r="G53" s="137">
        <f>IF(Data_Siswa[[#This Row],[Nama]]="","",IF(F53=F52,G52,G52+1))</f>
        <v>2</v>
      </c>
      <c r="H53" s="137" t="str">
        <f>CONCATENATE(Data_Siswa[[#This Row],[Kelas]],"-",COUNTIF(Data_Siswa[[#Headers],[Kelas]]:Data_Siswa[[#This Row],[Kelas]],Data_Siswa[[#This Row],[Kelas]]))</f>
        <v>10 TE 2-13</v>
      </c>
    </row>
    <row r="54" spans="1:8" x14ac:dyDescent="0.3">
      <c r="A54" s="134">
        <f>IF(Data_Siswa[[#This Row],[Nama]]="","",COUNTA(Data_Siswa[[#Headers],[Nama]]:Data_Siswa[[#This Row],[Nama]])-1)</f>
        <v>50</v>
      </c>
      <c r="B54" s="135">
        <v>102526021</v>
      </c>
      <c r="C54" s="135" t="s">
        <v>2157</v>
      </c>
      <c r="D54" s="136" t="s">
        <v>2158</v>
      </c>
      <c r="E54" s="135" t="s">
        <v>3</v>
      </c>
      <c r="F54" s="135" t="s">
        <v>2191</v>
      </c>
      <c r="G54" s="137">
        <f>IF(Data_Siswa[[#This Row],[Nama]]="","",IF(F54=F53,G53,G53+1))</f>
        <v>2</v>
      </c>
      <c r="H54" s="137" t="str">
        <f>CONCATENATE(Data_Siswa[[#This Row],[Kelas]],"-",COUNTIF(Data_Siswa[[#Headers],[Kelas]]:Data_Siswa[[#This Row],[Kelas]],Data_Siswa[[#This Row],[Kelas]]))</f>
        <v>10 TE 2-14</v>
      </c>
    </row>
    <row r="55" spans="1:8" x14ac:dyDescent="0.3">
      <c r="A55" s="134">
        <f>IF(Data_Siswa[[#This Row],[Nama]]="","",COUNTA(Data_Siswa[[#Headers],[Nama]]:Data_Siswa[[#This Row],[Nama]])-1)</f>
        <v>51</v>
      </c>
      <c r="B55" s="135">
        <v>102526022</v>
      </c>
      <c r="C55" s="135" t="s">
        <v>2159</v>
      </c>
      <c r="D55" s="136" t="s">
        <v>2160</v>
      </c>
      <c r="E55" s="135" t="s">
        <v>3</v>
      </c>
      <c r="F55" s="135" t="s">
        <v>2191</v>
      </c>
      <c r="G55" s="137">
        <f>IF(Data_Siswa[[#This Row],[Nama]]="","",IF(F55=F54,G54,G54+1))</f>
        <v>2</v>
      </c>
      <c r="H55" s="137" t="str">
        <f>CONCATENATE(Data_Siswa[[#This Row],[Kelas]],"-",COUNTIF(Data_Siswa[[#Headers],[Kelas]]:Data_Siswa[[#This Row],[Kelas]],Data_Siswa[[#This Row],[Kelas]]))</f>
        <v>10 TE 2-15</v>
      </c>
    </row>
    <row r="56" spans="1:8" x14ac:dyDescent="0.3">
      <c r="A56" s="134">
        <f>IF(Data_Siswa[[#This Row],[Nama]]="","",COUNTA(Data_Siswa[[#Headers],[Nama]]:Data_Siswa[[#This Row],[Nama]])-1)</f>
        <v>52</v>
      </c>
      <c r="B56" s="135">
        <v>102526024</v>
      </c>
      <c r="C56" s="135" t="s">
        <v>2163</v>
      </c>
      <c r="D56" s="136" t="s">
        <v>2164</v>
      </c>
      <c r="E56" s="135" t="s">
        <v>3</v>
      </c>
      <c r="F56" s="135" t="s">
        <v>2191</v>
      </c>
      <c r="G56" s="137">
        <f>IF(Data_Siswa[[#This Row],[Nama]]="","",IF(F56=F55,G55,G55+1))</f>
        <v>2</v>
      </c>
      <c r="H56" s="137" t="str">
        <f>CONCATENATE(Data_Siswa[[#This Row],[Kelas]],"-",COUNTIF(Data_Siswa[[#Headers],[Kelas]]:Data_Siswa[[#This Row],[Kelas]],Data_Siswa[[#This Row],[Kelas]]))</f>
        <v>10 TE 2-16</v>
      </c>
    </row>
    <row r="57" spans="1:8" x14ac:dyDescent="0.3">
      <c r="A57" s="134">
        <f>IF(Data_Siswa[[#This Row],[Nama]]="","",COUNTA(Data_Siswa[[#Headers],[Nama]]:Data_Siswa[[#This Row],[Nama]])-1)</f>
        <v>53</v>
      </c>
      <c r="B57" s="135">
        <v>102526025</v>
      </c>
      <c r="C57" s="135" t="s">
        <v>2165</v>
      </c>
      <c r="D57" s="136" t="s">
        <v>2166</v>
      </c>
      <c r="E57" s="135" t="s">
        <v>3</v>
      </c>
      <c r="F57" s="135" t="s">
        <v>2191</v>
      </c>
      <c r="G57" s="137">
        <f>IF(Data_Siswa[[#This Row],[Nama]]="","",IF(F57=F56,G56,G56+1))</f>
        <v>2</v>
      </c>
      <c r="H57" s="137" t="str">
        <f>CONCATENATE(Data_Siswa[[#This Row],[Kelas]],"-",COUNTIF(Data_Siswa[[#Headers],[Kelas]]:Data_Siswa[[#This Row],[Kelas]],Data_Siswa[[#This Row],[Kelas]]))</f>
        <v>10 TE 2-17</v>
      </c>
    </row>
    <row r="58" spans="1:8" x14ac:dyDescent="0.3">
      <c r="A58" s="134">
        <f>IF(Data_Siswa[[#This Row],[Nama]]="","",COUNTA(Data_Siswa[[#Headers],[Nama]]:Data_Siswa[[#This Row],[Nama]])-1)</f>
        <v>54</v>
      </c>
      <c r="B58" s="135">
        <v>102526026</v>
      </c>
      <c r="C58" s="135" t="s">
        <v>2167</v>
      </c>
      <c r="D58" s="136" t="s">
        <v>2168</v>
      </c>
      <c r="E58" s="135" t="s">
        <v>3</v>
      </c>
      <c r="F58" s="135" t="s">
        <v>2191</v>
      </c>
      <c r="G58" s="137">
        <f>IF(Data_Siswa[[#This Row],[Nama]]="","",IF(F58=F57,G57,G57+1))</f>
        <v>2</v>
      </c>
      <c r="H58" s="137" t="str">
        <f>CONCATENATE(Data_Siswa[[#This Row],[Kelas]],"-",COUNTIF(Data_Siswa[[#Headers],[Kelas]]:Data_Siswa[[#This Row],[Kelas]],Data_Siswa[[#This Row],[Kelas]]))</f>
        <v>10 TE 2-18</v>
      </c>
    </row>
    <row r="59" spans="1:8" x14ac:dyDescent="0.3">
      <c r="A59" s="134">
        <f>IF(Data_Siswa[[#This Row],[Nama]]="","",COUNTA(Data_Siswa[[#Headers],[Nama]]:Data_Siswa[[#This Row],[Nama]])-1)</f>
        <v>55</v>
      </c>
      <c r="B59" s="135">
        <v>102526029</v>
      </c>
      <c r="C59" s="135" t="s">
        <v>2173</v>
      </c>
      <c r="D59" s="136" t="s">
        <v>2174</v>
      </c>
      <c r="E59" s="135" t="s">
        <v>3</v>
      </c>
      <c r="F59" s="135" t="s">
        <v>2191</v>
      </c>
      <c r="G59" s="137">
        <f>IF(Data_Siswa[[#This Row],[Nama]]="","",IF(F59=F58,G58,G58+1))</f>
        <v>2</v>
      </c>
      <c r="H59" s="137" t="str">
        <f>CONCATENATE(Data_Siswa[[#This Row],[Kelas]],"-",COUNTIF(Data_Siswa[[#Headers],[Kelas]]:Data_Siswa[[#This Row],[Kelas]],Data_Siswa[[#This Row],[Kelas]]))</f>
        <v>10 TE 2-19</v>
      </c>
    </row>
    <row r="60" spans="1:8" x14ac:dyDescent="0.3">
      <c r="A60" s="134">
        <f>IF(Data_Siswa[[#This Row],[Nama]]="","",COUNTA(Data_Siswa[[#Headers],[Nama]]:Data_Siswa[[#This Row],[Nama]])-1)</f>
        <v>56</v>
      </c>
      <c r="B60" s="135">
        <v>102526030</v>
      </c>
      <c r="C60" s="135" t="s">
        <v>2175</v>
      </c>
      <c r="D60" s="136" t="s">
        <v>2176</v>
      </c>
      <c r="E60" s="135" t="s">
        <v>3</v>
      </c>
      <c r="F60" s="135" t="s">
        <v>2191</v>
      </c>
      <c r="G60" s="137">
        <f>IF(Data_Siswa[[#This Row],[Nama]]="","",IF(F60=F59,G59,G59+1))</f>
        <v>2</v>
      </c>
      <c r="H60" s="137" t="str">
        <f>CONCATENATE(Data_Siswa[[#This Row],[Kelas]],"-",COUNTIF(Data_Siswa[[#Headers],[Kelas]]:Data_Siswa[[#This Row],[Kelas]],Data_Siswa[[#This Row],[Kelas]]))</f>
        <v>10 TE 2-20</v>
      </c>
    </row>
    <row r="61" spans="1:8" x14ac:dyDescent="0.3">
      <c r="A61" s="134">
        <f>IF(Data_Siswa[[#This Row],[Nama]]="","",COUNTA(Data_Siswa[[#Headers],[Nama]]:Data_Siswa[[#This Row],[Nama]])-1)</f>
        <v>57</v>
      </c>
      <c r="B61" s="135">
        <v>102526031</v>
      </c>
      <c r="C61" s="135" t="s">
        <v>2177</v>
      </c>
      <c r="D61" s="136" t="s">
        <v>2178</v>
      </c>
      <c r="E61" s="135" t="s">
        <v>3</v>
      </c>
      <c r="F61" s="135" t="s">
        <v>2191</v>
      </c>
      <c r="G61" s="137">
        <f>IF(Data_Siswa[[#This Row],[Nama]]="","",IF(F61=F60,G60,G60+1))</f>
        <v>2</v>
      </c>
      <c r="H61" s="137" t="str">
        <f>CONCATENATE(Data_Siswa[[#This Row],[Kelas]],"-",COUNTIF(Data_Siswa[[#Headers],[Kelas]]:Data_Siswa[[#This Row],[Kelas]],Data_Siswa[[#This Row],[Kelas]]))</f>
        <v>10 TE 2-21</v>
      </c>
    </row>
    <row r="62" spans="1:8" x14ac:dyDescent="0.3">
      <c r="A62" s="134">
        <f>IF(Data_Siswa[[#This Row],[Nama]]="","",COUNTA(Data_Siswa[[#Headers],[Nama]]:Data_Siswa[[#This Row],[Nama]])-1)</f>
        <v>58</v>
      </c>
      <c r="B62" s="135">
        <v>102526032</v>
      </c>
      <c r="C62" s="135" t="s">
        <v>2179</v>
      </c>
      <c r="D62" s="136" t="s">
        <v>2180</v>
      </c>
      <c r="E62" s="135" t="s">
        <v>3</v>
      </c>
      <c r="F62" s="135" t="s">
        <v>2191</v>
      </c>
      <c r="G62" s="137">
        <f>IF(Data_Siswa[[#This Row],[Nama]]="","",IF(F62=F61,G61,G61+1))</f>
        <v>2</v>
      </c>
      <c r="H62" s="137" t="str">
        <f>CONCATENATE(Data_Siswa[[#This Row],[Kelas]],"-",COUNTIF(Data_Siswa[[#Headers],[Kelas]]:Data_Siswa[[#This Row],[Kelas]],Data_Siswa[[#This Row],[Kelas]]))</f>
        <v>10 TE 2-22</v>
      </c>
    </row>
    <row r="63" spans="1:8" x14ac:dyDescent="0.3">
      <c r="A63" s="134">
        <f>IF(Data_Siswa[[#This Row],[Nama]]="","",COUNTA(Data_Siswa[[#Headers],[Nama]]:Data_Siswa[[#This Row],[Nama]])-1)</f>
        <v>59</v>
      </c>
      <c r="B63" s="135">
        <v>102526034</v>
      </c>
      <c r="C63" s="135" t="s">
        <v>2183</v>
      </c>
      <c r="D63" s="136" t="s">
        <v>2184</v>
      </c>
      <c r="E63" s="135" t="s">
        <v>3</v>
      </c>
      <c r="F63" s="135" t="s">
        <v>2191</v>
      </c>
      <c r="G63" s="137">
        <f>IF(Data_Siswa[[#This Row],[Nama]]="","",IF(F63=F62,G62,G62+1))</f>
        <v>2</v>
      </c>
      <c r="H63" s="137" t="str">
        <f>CONCATENATE(Data_Siswa[[#This Row],[Kelas]],"-",COUNTIF(Data_Siswa[[#Headers],[Kelas]]:Data_Siswa[[#This Row],[Kelas]],Data_Siswa[[#This Row],[Kelas]]))</f>
        <v>10 TE 2-23</v>
      </c>
    </row>
    <row r="64" spans="1:8" x14ac:dyDescent="0.3">
      <c r="A64" s="134">
        <f>IF(Data_Siswa[[#This Row],[Nama]]="","",COUNTA(Data_Siswa[[#Headers],[Nama]]:Data_Siswa[[#This Row],[Nama]])-1)</f>
        <v>60</v>
      </c>
      <c r="B64" s="135">
        <v>102526037</v>
      </c>
      <c r="C64" s="135" t="s">
        <v>2189</v>
      </c>
      <c r="D64" s="136" t="s">
        <v>2190</v>
      </c>
      <c r="E64" s="135" t="s">
        <v>3</v>
      </c>
      <c r="F64" s="135" t="s">
        <v>2191</v>
      </c>
      <c r="G64" s="137">
        <f>IF(Data_Siswa[[#This Row],[Nama]]="","",IF(F64=F63,G63,G63+1))</f>
        <v>2</v>
      </c>
      <c r="H64" s="137" t="str">
        <f>CONCATENATE(Data_Siswa[[#This Row],[Kelas]],"-",COUNTIF(Data_Siswa[[#Headers],[Kelas]]:Data_Siswa[[#This Row],[Kelas]],Data_Siswa[[#This Row],[Kelas]]))</f>
        <v>10 TE 2-24</v>
      </c>
    </row>
    <row r="65" spans="1:8" x14ac:dyDescent="0.3">
      <c r="A65" s="134">
        <f>IF(Data_Siswa[[#This Row],[Nama]]="","",COUNTA(Data_Siswa[[#Headers],[Nama]]:Data_Siswa[[#This Row],[Nama]])-1)</f>
        <v>61</v>
      </c>
      <c r="B65" s="135">
        <v>102526040</v>
      </c>
      <c r="C65" s="135" t="s">
        <v>2196</v>
      </c>
      <c r="D65" s="136" t="s">
        <v>2197</v>
      </c>
      <c r="E65" s="135" t="s">
        <v>3</v>
      </c>
      <c r="F65" s="135" t="s">
        <v>2191</v>
      </c>
      <c r="G65" s="137">
        <f>IF(Data_Siswa[[#This Row],[Nama]]="","",IF(F65=F64,G64,G64+1))</f>
        <v>2</v>
      </c>
      <c r="H65" s="137" t="str">
        <f>CONCATENATE(Data_Siswa[[#This Row],[Kelas]],"-",COUNTIF(Data_Siswa[[#Headers],[Kelas]]:Data_Siswa[[#This Row],[Kelas]],Data_Siswa[[#This Row],[Kelas]]))</f>
        <v>10 TE 2-25</v>
      </c>
    </row>
    <row r="66" spans="1:8" x14ac:dyDescent="0.3">
      <c r="A66" s="134">
        <f>IF(Data_Siswa[[#This Row],[Nama]]="","",COUNTA(Data_Siswa[[#Headers],[Nama]]:Data_Siswa[[#This Row],[Nama]])-1)</f>
        <v>62</v>
      </c>
      <c r="B66" s="135">
        <v>102526041</v>
      </c>
      <c r="C66" s="135" t="s">
        <v>2198</v>
      </c>
      <c r="D66" s="136" t="s">
        <v>2199</v>
      </c>
      <c r="E66" s="135" t="s">
        <v>3</v>
      </c>
      <c r="F66" s="135" t="s">
        <v>2191</v>
      </c>
      <c r="G66" s="137">
        <f>IF(Data_Siswa[[#This Row],[Nama]]="","",IF(F66=F65,G65,G65+1))</f>
        <v>2</v>
      </c>
      <c r="H66" s="137" t="str">
        <f>CONCATENATE(Data_Siswa[[#This Row],[Kelas]],"-",COUNTIF(Data_Siswa[[#Headers],[Kelas]]:Data_Siswa[[#This Row],[Kelas]],Data_Siswa[[#This Row],[Kelas]]))</f>
        <v>10 TE 2-26</v>
      </c>
    </row>
    <row r="67" spans="1:8" x14ac:dyDescent="0.3">
      <c r="A67" s="134">
        <f>IF(Data_Siswa[[#This Row],[Nama]]="","",COUNTA(Data_Siswa[[#Headers],[Nama]]:Data_Siswa[[#This Row],[Nama]])-1)</f>
        <v>63</v>
      </c>
      <c r="B67" s="135">
        <v>102526042</v>
      </c>
      <c r="C67" s="135" t="s">
        <v>2200</v>
      </c>
      <c r="D67" s="136" t="s">
        <v>2201</v>
      </c>
      <c r="E67" s="135" t="s">
        <v>3</v>
      </c>
      <c r="F67" s="135" t="s">
        <v>2191</v>
      </c>
      <c r="G67" s="137">
        <f>IF(Data_Siswa[[#This Row],[Nama]]="","",IF(F67=F66,G66,G66+1))</f>
        <v>2</v>
      </c>
      <c r="H67" s="137" t="str">
        <f>CONCATENATE(Data_Siswa[[#This Row],[Kelas]],"-",COUNTIF(Data_Siswa[[#Headers],[Kelas]]:Data_Siswa[[#This Row],[Kelas]],Data_Siswa[[#This Row],[Kelas]]))</f>
        <v>10 TE 2-27</v>
      </c>
    </row>
    <row r="68" spans="1:8" x14ac:dyDescent="0.3">
      <c r="A68" s="134">
        <f>IF(Data_Siswa[[#This Row],[Nama]]="","",COUNTA(Data_Siswa[[#Headers],[Nama]]:Data_Siswa[[#This Row],[Nama]])-1)</f>
        <v>64</v>
      </c>
      <c r="B68" s="135">
        <v>102526045</v>
      </c>
      <c r="C68" s="135" t="s">
        <v>2206</v>
      </c>
      <c r="D68" s="136" t="s">
        <v>2207</v>
      </c>
      <c r="E68" s="135" t="s">
        <v>3</v>
      </c>
      <c r="F68" s="135" t="s">
        <v>2191</v>
      </c>
      <c r="G68" s="137">
        <f>IF(Data_Siswa[[#This Row],[Nama]]="","",IF(F68=F67,G67,G67+1))</f>
        <v>2</v>
      </c>
      <c r="H68" s="137" t="str">
        <f>CONCATENATE(Data_Siswa[[#This Row],[Kelas]],"-",COUNTIF(Data_Siswa[[#Headers],[Kelas]]:Data_Siswa[[#This Row],[Kelas]],Data_Siswa[[#This Row],[Kelas]]))</f>
        <v>10 TE 2-28</v>
      </c>
    </row>
    <row r="69" spans="1:8" x14ac:dyDescent="0.3">
      <c r="A69" s="134">
        <f>IF(Data_Siswa[[#This Row],[Nama]]="","",COUNTA(Data_Siswa[[#Headers],[Nama]]:Data_Siswa[[#This Row],[Nama]])-1)</f>
        <v>65</v>
      </c>
      <c r="B69" s="135">
        <v>102526046</v>
      </c>
      <c r="C69" s="135" t="s">
        <v>2208</v>
      </c>
      <c r="D69" s="136" t="s">
        <v>2209</v>
      </c>
      <c r="E69" s="135" t="s">
        <v>3</v>
      </c>
      <c r="F69" s="135" t="s">
        <v>2191</v>
      </c>
      <c r="G69" s="137">
        <f>IF(Data_Siswa[[#This Row],[Nama]]="","",IF(F69=F68,G68,G68+1))</f>
        <v>2</v>
      </c>
      <c r="H69" s="137" t="str">
        <f>CONCATENATE(Data_Siswa[[#This Row],[Kelas]],"-",COUNTIF(Data_Siswa[[#Headers],[Kelas]]:Data_Siswa[[#This Row],[Kelas]],Data_Siswa[[#This Row],[Kelas]]))</f>
        <v>10 TE 2-29</v>
      </c>
    </row>
    <row r="70" spans="1:8" x14ac:dyDescent="0.3">
      <c r="A70" s="134">
        <f>IF(Data_Siswa[[#This Row],[Nama]]="","",COUNTA(Data_Siswa[[#Headers],[Nama]]:Data_Siswa[[#This Row],[Nama]])-1)</f>
        <v>66</v>
      </c>
      <c r="B70" s="135">
        <v>102526050</v>
      </c>
      <c r="C70" s="135" t="s">
        <v>2216</v>
      </c>
      <c r="D70" s="136" t="s">
        <v>2217</v>
      </c>
      <c r="E70" s="135" t="s">
        <v>3</v>
      </c>
      <c r="F70" s="135" t="s">
        <v>2191</v>
      </c>
      <c r="G70" s="137">
        <f>IF(Data_Siswa[[#This Row],[Nama]]="","",IF(F70=F69,G69,G69+1))</f>
        <v>2</v>
      </c>
      <c r="H70" s="137" t="str">
        <f>CONCATENATE(Data_Siswa[[#This Row],[Kelas]],"-",COUNTIF(Data_Siswa[[#Headers],[Kelas]]:Data_Siswa[[#This Row],[Kelas]],Data_Siswa[[#This Row],[Kelas]]))</f>
        <v>10 TE 2-30</v>
      </c>
    </row>
    <row r="71" spans="1:8" x14ac:dyDescent="0.3">
      <c r="A71" s="134">
        <f>IF(Data_Siswa[[#This Row],[Nama]]="","",COUNTA(Data_Siswa[[#Headers],[Nama]]:Data_Siswa[[#This Row],[Nama]])-1)</f>
        <v>67</v>
      </c>
      <c r="B71" s="135">
        <v>102526051</v>
      </c>
      <c r="C71" s="135" t="s">
        <v>2218</v>
      </c>
      <c r="D71" s="136" t="s">
        <v>2219</v>
      </c>
      <c r="E71" s="135" t="s">
        <v>3</v>
      </c>
      <c r="F71" s="135" t="s">
        <v>2250</v>
      </c>
      <c r="G71" s="137">
        <f>IF(Data_Siswa[[#This Row],[Nama]]="","",IF(F71=F70,G70,G70+1))</f>
        <v>3</v>
      </c>
      <c r="H71" s="137" t="str">
        <f>CONCATENATE(Data_Siswa[[#This Row],[Kelas]],"-",COUNTIF(Data_Siswa[[#Headers],[Kelas]]:Data_Siswa[[#This Row],[Kelas]],Data_Siswa[[#This Row],[Kelas]]))</f>
        <v>10 TE 3-1</v>
      </c>
    </row>
    <row r="72" spans="1:8" x14ac:dyDescent="0.3">
      <c r="A72" s="134">
        <f>IF(Data_Siswa[[#This Row],[Nama]]="","",COUNTA(Data_Siswa[[#Headers],[Nama]]:Data_Siswa[[#This Row],[Nama]])-1)</f>
        <v>68</v>
      </c>
      <c r="B72" s="135">
        <v>102526052</v>
      </c>
      <c r="C72" s="135" t="s">
        <v>2220</v>
      </c>
      <c r="D72" s="136" t="s">
        <v>2221</v>
      </c>
      <c r="E72" s="135" t="s">
        <v>3</v>
      </c>
      <c r="F72" s="135" t="s">
        <v>2250</v>
      </c>
      <c r="G72" s="137">
        <f>IF(Data_Siswa[[#This Row],[Nama]]="","",IF(F72=F71,G71,G71+1))</f>
        <v>3</v>
      </c>
      <c r="H72" s="137" t="str">
        <f>CONCATENATE(Data_Siswa[[#This Row],[Kelas]],"-",COUNTIF(Data_Siswa[[#Headers],[Kelas]]:Data_Siswa[[#This Row],[Kelas]],Data_Siswa[[#This Row],[Kelas]]))</f>
        <v>10 TE 3-2</v>
      </c>
    </row>
    <row r="73" spans="1:8" x14ac:dyDescent="0.3">
      <c r="A73" s="134">
        <f>IF(Data_Siswa[[#This Row],[Nama]]="","",COUNTA(Data_Siswa[[#Headers],[Nama]]:Data_Siswa[[#This Row],[Nama]])-1)</f>
        <v>69</v>
      </c>
      <c r="B73" s="135">
        <v>102526053</v>
      </c>
      <c r="C73" s="135" t="s">
        <v>2222</v>
      </c>
      <c r="D73" s="136" t="s">
        <v>2223</v>
      </c>
      <c r="E73" s="135" t="s">
        <v>3</v>
      </c>
      <c r="F73" s="135" t="s">
        <v>2250</v>
      </c>
      <c r="G73" s="137">
        <f>IF(Data_Siswa[[#This Row],[Nama]]="","",IF(F73=F72,G72,G72+1))</f>
        <v>3</v>
      </c>
      <c r="H73" s="137" t="str">
        <f>CONCATENATE(Data_Siswa[[#This Row],[Kelas]],"-",COUNTIF(Data_Siswa[[#Headers],[Kelas]]:Data_Siswa[[#This Row],[Kelas]],Data_Siswa[[#This Row],[Kelas]]))</f>
        <v>10 TE 3-3</v>
      </c>
    </row>
    <row r="74" spans="1:8" x14ac:dyDescent="0.3">
      <c r="A74" s="134">
        <f>IF(Data_Siswa[[#This Row],[Nama]]="","",COUNTA(Data_Siswa[[#Headers],[Nama]]:Data_Siswa[[#This Row],[Nama]])-1)</f>
        <v>70</v>
      </c>
      <c r="B74" s="135">
        <v>102526054</v>
      </c>
      <c r="C74" s="135" t="s">
        <v>2224</v>
      </c>
      <c r="D74" s="136" t="s">
        <v>2225</v>
      </c>
      <c r="E74" s="135" t="s">
        <v>3</v>
      </c>
      <c r="F74" s="135" t="s">
        <v>2250</v>
      </c>
      <c r="G74" s="137">
        <f>IF(Data_Siswa[[#This Row],[Nama]]="","",IF(F74=F73,G73,G73+1))</f>
        <v>3</v>
      </c>
      <c r="H74" s="137" t="str">
        <f>CONCATENATE(Data_Siswa[[#This Row],[Kelas]],"-",COUNTIF(Data_Siswa[[#Headers],[Kelas]]:Data_Siswa[[#This Row],[Kelas]],Data_Siswa[[#This Row],[Kelas]]))</f>
        <v>10 TE 3-4</v>
      </c>
    </row>
    <row r="75" spans="1:8" x14ac:dyDescent="0.3">
      <c r="A75" s="134">
        <f>IF(Data_Siswa[[#This Row],[Nama]]="","",COUNTA(Data_Siswa[[#Headers],[Nama]]:Data_Siswa[[#This Row],[Nama]])-1)</f>
        <v>71</v>
      </c>
      <c r="B75" s="135">
        <v>102526056</v>
      </c>
      <c r="C75" s="135" t="s">
        <v>2228</v>
      </c>
      <c r="D75" s="136" t="s">
        <v>2229</v>
      </c>
      <c r="E75" s="135" t="s">
        <v>3</v>
      </c>
      <c r="F75" s="135" t="s">
        <v>2250</v>
      </c>
      <c r="G75" s="137">
        <f>IF(Data_Siswa[[#This Row],[Nama]]="","",IF(F75=F74,G74,G74+1))</f>
        <v>3</v>
      </c>
      <c r="H75" s="137" t="str">
        <f>CONCATENATE(Data_Siswa[[#This Row],[Kelas]],"-",COUNTIF(Data_Siswa[[#Headers],[Kelas]]:Data_Siswa[[#This Row],[Kelas]],Data_Siswa[[#This Row],[Kelas]]))</f>
        <v>10 TE 3-5</v>
      </c>
    </row>
    <row r="76" spans="1:8" x14ac:dyDescent="0.3">
      <c r="A76" s="134">
        <f>IF(Data_Siswa[[#This Row],[Nama]]="","",COUNTA(Data_Siswa[[#Headers],[Nama]]:Data_Siswa[[#This Row],[Nama]])-1)</f>
        <v>72</v>
      </c>
      <c r="B76" s="135">
        <v>102526057</v>
      </c>
      <c r="C76" s="135" t="s">
        <v>2230</v>
      </c>
      <c r="D76" s="136" t="s">
        <v>2231</v>
      </c>
      <c r="E76" s="135" t="s">
        <v>3</v>
      </c>
      <c r="F76" s="135" t="s">
        <v>2250</v>
      </c>
      <c r="G76" s="137">
        <f>IF(Data_Siswa[[#This Row],[Nama]]="","",IF(F76=F75,G75,G75+1))</f>
        <v>3</v>
      </c>
      <c r="H76" s="137" t="str">
        <f>CONCATENATE(Data_Siswa[[#This Row],[Kelas]],"-",COUNTIF(Data_Siswa[[#Headers],[Kelas]]:Data_Siswa[[#This Row],[Kelas]],Data_Siswa[[#This Row],[Kelas]]))</f>
        <v>10 TE 3-6</v>
      </c>
    </row>
    <row r="77" spans="1:8" x14ac:dyDescent="0.3">
      <c r="A77" s="134">
        <f>IF(Data_Siswa[[#This Row],[Nama]]="","",COUNTA(Data_Siswa[[#Headers],[Nama]]:Data_Siswa[[#This Row],[Nama]])-1)</f>
        <v>73</v>
      </c>
      <c r="B77" s="135">
        <v>102526060</v>
      </c>
      <c r="C77" s="135" t="s">
        <v>2236</v>
      </c>
      <c r="D77" s="136" t="s">
        <v>2237</v>
      </c>
      <c r="E77" s="135" t="s">
        <v>3</v>
      </c>
      <c r="F77" s="135" t="s">
        <v>2250</v>
      </c>
      <c r="G77" s="137">
        <f>IF(Data_Siswa[[#This Row],[Nama]]="","",IF(F77=F76,G76,G76+1))</f>
        <v>3</v>
      </c>
      <c r="H77" s="137" t="str">
        <f>CONCATENATE(Data_Siswa[[#This Row],[Kelas]],"-",COUNTIF(Data_Siswa[[#Headers],[Kelas]]:Data_Siswa[[#This Row],[Kelas]],Data_Siswa[[#This Row],[Kelas]]))</f>
        <v>10 TE 3-7</v>
      </c>
    </row>
    <row r="78" spans="1:8" x14ac:dyDescent="0.3">
      <c r="A78" s="134">
        <f>IF(Data_Siswa[[#This Row],[Nama]]="","",COUNTA(Data_Siswa[[#Headers],[Nama]]:Data_Siswa[[#This Row],[Nama]])-1)</f>
        <v>74</v>
      </c>
      <c r="B78" s="135">
        <v>102526061</v>
      </c>
      <c r="C78" s="135" t="s">
        <v>2238</v>
      </c>
      <c r="D78" s="136" t="s">
        <v>2239</v>
      </c>
      <c r="E78" s="135" t="s">
        <v>3</v>
      </c>
      <c r="F78" s="135" t="s">
        <v>2250</v>
      </c>
      <c r="G78" s="137">
        <f>IF(Data_Siswa[[#This Row],[Nama]]="","",IF(F78=F77,G77,G77+1))</f>
        <v>3</v>
      </c>
      <c r="H78" s="137" t="str">
        <f>CONCATENATE(Data_Siswa[[#This Row],[Kelas]],"-",COUNTIF(Data_Siswa[[#Headers],[Kelas]]:Data_Siswa[[#This Row],[Kelas]],Data_Siswa[[#This Row],[Kelas]]))</f>
        <v>10 TE 3-8</v>
      </c>
    </row>
    <row r="79" spans="1:8" x14ac:dyDescent="0.3">
      <c r="A79" s="134">
        <f>IF(Data_Siswa[[#This Row],[Nama]]="","",COUNTA(Data_Siswa[[#Headers],[Nama]]:Data_Siswa[[#This Row],[Nama]])-1)</f>
        <v>75</v>
      </c>
      <c r="B79" s="135">
        <v>102526062</v>
      </c>
      <c r="C79" s="135" t="s">
        <v>2240</v>
      </c>
      <c r="D79" s="136" t="s">
        <v>2241</v>
      </c>
      <c r="E79" s="135" t="s">
        <v>3</v>
      </c>
      <c r="F79" s="135" t="s">
        <v>2250</v>
      </c>
      <c r="G79" s="137">
        <f>IF(Data_Siswa[[#This Row],[Nama]]="","",IF(F79=F78,G78,G78+1))</f>
        <v>3</v>
      </c>
      <c r="H79" s="137" t="str">
        <f>CONCATENATE(Data_Siswa[[#This Row],[Kelas]],"-",COUNTIF(Data_Siswa[[#Headers],[Kelas]]:Data_Siswa[[#This Row],[Kelas]],Data_Siswa[[#This Row],[Kelas]]))</f>
        <v>10 TE 3-9</v>
      </c>
    </row>
    <row r="80" spans="1:8" x14ac:dyDescent="0.3">
      <c r="A80" s="134">
        <f>IF(Data_Siswa[[#This Row],[Nama]]="","",COUNTA(Data_Siswa[[#Headers],[Nama]]:Data_Siswa[[#This Row],[Nama]])-1)</f>
        <v>76</v>
      </c>
      <c r="B80" s="135">
        <v>102526063</v>
      </c>
      <c r="C80" s="135" t="s">
        <v>2242</v>
      </c>
      <c r="D80" s="136" t="s">
        <v>2243</v>
      </c>
      <c r="E80" s="135" t="s">
        <v>3</v>
      </c>
      <c r="F80" s="135" t="s">
        <v>2250</v>
      </c>
      <c r="G80" s="137">
        <f>IF(Data_Siswa[[#This Row],[Nama]]="","",IF(F80=F79,G79,G79+1))</f>
        <v>3</v>
      </c>
      <c r="H80" s="137" t="str">
        <f>CONCATENATE(Data_Siswa[[#This Row],[Kelas]],"-",COUNTIF(Data_Siswa[[#Headers],[Kelas]]:Data_Siswa[[#This Row],[Kelas]],Data_Siswa[[#This Row],[Kelas]]))</f>
        <v>10 TE 3-10</v>
      </c>
    </row>
    <row r="81" spans="1:8" x14ac:dyDescent="0.3">
      <c r="A81" s="134">
        <f>IF(Data_Siswa[[#This Row],[Nama]]="","",COUNTA(Data_Siswa[[#Headers],[Nama]]:Data_Siswa[[#This Row],[Nama]])-1)</f>
        <v>77</v>
      </c>
      <c r="B81" s="135">
        <v>102526064</v>
      </c>
      <c r="C81" s="135" t="s">
        <v>2244</v>
      </c>
      <c r="D81" s="136" t="s">
        <v>2245</v>
      </c>
      <c r="E81" s="135" t="s">
        <v>3</v>
      </c>
      <c r="F81" s="135" t="s">
        <v>2250</v>
      </c>
      <c r="G81" s="137">
        <f>IF(Data_Siswa[[#This Row],[Nama]]="","",IF(F81=F80,G80,G80+1))</f>
        <v>3</v>
      </c>
      <c r="H81" s="137" t="str">
        <f>CONCATENATE(Data_Siswa[[#This Row],[Kelas]],"-",COUNTIF(Data_Siswa[[#Headers],[Kelas]]:Data_Siswa[[#This Row],[Kelas]],Data_Siswa[[#This Row],[Kelas]]))</f>
        <v>10 TE 3-11</v>
      </c>
    </row>
    <row r="82" spans="1:8" x14ac:dyDescent="0.3">
      <c r="A82" s="134">
        <f>IF(Data_Siswa[[#This Row],[Nama]]="","",COUNTA(Data_Siswa[[#Headers],[Nama]]:Data_Siswa[[#This Row],[Nama]])-1)</f>
        <v>78</v>
      </c>
      <c r="B82" s="135">
        <v>102526065</v>
      </c>
      <c r="C82" s="135" t="s">
        <v>2246</v>
      </c>
      <c r="D82" s="136" t="s">
        <v>2247</v>
      </c>
      <c r="E82" s="135" t="s">
        <v>3</v>
      </c>
      <c r="F82" s="135" t="s">
        <v>2250</v>
      </c>
      <c r="G82" s="137">
        <f>IF(Data_Siswa[[#This Row],[Nama]]="","",IF(F82=F81,G81,G81+1))</f>
        <v>3</v>
      </c>
      <c r="H82" s="137" t="str">
        <f>CONCATENATE(Data_Siswa[[#This Row],[Kelas]],"-",COUNTIF(Data_Siswa[[#Headers],[Kelas]]:Data_Siswa[[#This Row],[Kelas]],Data_Siswa[[#This Row],[Kelas]]))</f>
        <v>10 TE 3-12</v>
      </c>
    </row>
    <row r="83" spans="1:8" x14ac:dyDescent="0.3">
      <c r="A83" s="134">
        <f>IF(Data_Siswa[[#This Row],[Nama]]="","",COUNTA(Data_Siswa[[#Headers],[Nama]]:Data_Siswa[[#This Row],[Nama]])-1)</f>
        <v>79</v>
      </c>
      <c r="B83" s="135">
        <v>102526069</v>
      </c>
      <c r="C83" s="135" t="s">
        <v>2253</v>
      </c>
      <c r="D83" s="136" t="s">
        <v>2254</v>
      </c>
      <c r="E83" s="135" t="s">
        <v>3</v>
      </c>
      <c r="F83" s="135" t="s">
        <v>2250</v>
      </c>
      <c r="G83" s="137">
        <f>IF(Data_Siswa[[#This Row],[Nama]]="","",IF(F83=F82,G82,G82+1))</f>
        <v>3</v>
      </c>
      <c r="H83" s="137" t="str">
        <f>CONCATENATE(Data_Siswa[[#This Row],[Kelas]],"-",COUNTIF(Data_Siswa[[#Headers],[Kelas]]:Data_Siswa[[#This Row],[Kelas]],Data_Siswa[[#This Row],[Kelas]]))</f>
        <v>10 TE 3-13</v>
      </c>
    </row>
    <row r="84" spans="1:8" x14ac:dyDescent="0.3">
      <c r="A84" s="134">
        <f>IF(Data_Siswa[[#This Row],[Nama]]="","",COUNTA(Data_Siswa[[#Headers],[Nama]]:Data_Siswa[[#This Row],[Nama]])-1)</f>
        <v>80</v>
      </c>
      <c r="B84" s="135">
        <v>102526071</v>
      </c>
      <c r="C84" s="135" t="s">
        <v>2257</v>
      </c>
      <c r="D84" s="136" t="s">
        <v>2258</v>
      </c>
      <c r="E84" s="135" t="s">
        <v>3</v>
      </c>
      <c r="F84" s="135" t="s">
        <v>2250</v>
      </c>
      <c r="G84" s="137">
        <f>IF(Data_Siswa[[#This Row],[Nama]]="","",IF(F84=F83,G83,G83+1))</f>
        <v>3</v>
      </c>
      <c r="H84" s="137" t="str">
        <f>CONCATENATE(Data_Siswa[[#This Row],[Kelas]],"-",COUNTIF(Data_Siswa[[#Headers],[Kelas]]:Data_Siswa[[#This Row],[Kelas]],Data_Siswa[[#This Row],[Kelas]]))</f>
        <v>10 TE 3-14</v>
      </c>
    </row>
    <row r="85" spans="1:8" x14ac:dyDescent="0.3">
      <c r="A85" s="134">
        <f>IF(Data_Siswa[[#This Row],[Nama]]="","",COUNTA(Data_Siswa[[#Headers],[Nama]]:Data_Siswa[[#This Row],[Nama]])-1)</f>
        <v>81</v>
      </c>
      <c r="B85" s="135">
        <v>102526072</v>
      </c>
      <c r="C85" s="135" t="s">
        <v>2259</v>
      </c>
      <c r="D85" s="136" t="s">
        <v>2260</v>
      </c>
      <c r="E85" s="135" t="s">
        <v>3</v>
      </c>
      <c r="F85" s="135" t="s">
        <v>2250</v>
      </c>
      <c r="G85" s="137">
        <f>IF(Data_Siswa[[#This Row],[Nama]]="","",IF(F85=F84,G84,G84+1))</f>
        <v>3</v>
      </c>
      <c r="H85" s="137" t="str">
        <f>CONCATENATE(Data_Siswa[[#This Row],[Kelas]],"-",COUNTIF(Data_Siswa[[#Headers],[Kelas]]:Data_Siswa[[#This Row],[Kelas]],Data_Siswa[[#This Row],[Kelas]]))</f>
        <v>10 TE 3-15</v>
      </c>
    </row>
    <row r="86" spans="1:8" x14ac:dyDescent="0.3">
      <c r="A86" s="134">
        <f>IF(Data_Siswa[[#This Row],[Nama]]="","",COUNTA(Data_Siswa[[#Headers],[Nama]]:Data_Siswa[[#This Row],[Nama]])-1)</f>
        <v>82</v>
      </c>
      <c r="B86" s="135">
        <v>102526073</v>
      </c>
      <c r="C86" s="135" t="s">
        <v>2261</v>
      </c>
      <c r="D86" s="136" t="s">
        <v>2262</v>
      </c>
      <c r="E86" s="135" t="s">
        <v>3</v>
      </c>
      <c r="F86" s="135" t="s">
        <v>2250</v>
      </c>
      <c r="G86" s="137">
        <f>IF(Data_Siswa[[#This Row],[Nama]]="","",IF(F86=F85,G85,G85+1))</f>
        <v>3</v>
      </c>
      <c r="H86" s="137" t="str">
        <f>CONCATENATE(Data_Siswa[[#This Row],[Kelas]],"-",COUNTIF(Data_Siswa[[#Headers],[Kelas]]:Data_Siswa[[#This Row],[Kelas]],Data_Siswa[[#This Row],[Kelas]]))</f>
        <v>10 TE 3-16</v>
      </c>
    </row>
    <row r="87" spans="1:8" x14ac:dyDescent="0.3">
      <c r="A87" s="134">
        <f>IF(Data_Siswa[[#This Row],[Nama]]="","",COUNTA(Data_Siswa[[#Headers],[Nama]]:Data_Siswa[[#This Row],[Nama]])-1)</f>
        <v>83</v>
      </c>
      <c r="B87" s="135">
        <v>102526074</v>
      </c>
      <c r="C87" s="135" t="s">
        <v>2263</v>
      </c>
      <c r="D87" s="136" t="s">
        <v>2264</v>
      </c>
      <c r="E87" s="135" t="s">
        <v>3</v>
      </c>
      <c r="F87" s="135" t="s">
        <v>2250</v>
      </c>
      <c r="G87" s="137">
        <f>IF(Data_Siswa[[#This Row],[Nama]]="","",IF(F87=F86,G86,G86+1))</f>
        <v>3</v>
      </c>
      <c r="H87" s="137" t="str">
        <f>CONCATENATE(Data_Siswa[[#This Row],[Kelas]],"-",COUNTIF(Data_Siswa[[#Headers],[Kelas]]:Data_Siswa[[#This Row],[Kelas]],Data_Siswa[[#This Row],[Kelas]]))</f>
        <v>10 TE 3-17</v>
      </c>
    </row>
    <row r="88" spans="1:8" x14ac:dyDescent="0.3">
      <c r="A88" s="134">
        <f>IF(Data_Siswa[[#This Row],[Nama]]="","",COUNTA(Data_Siswa[[#Headers],[Nama]]:Data_Siswa[[#This Row],[Nama]])-1)</f>
        <v>84</v>
      </c>
      <c r="B88" s="135">
        <v>102526075</v>
      </c>
      <c r="C88" s="135" t="s">
        <v>2265</v>
      </c>
      <c r="D88" s="136" t="s">
        <v>2266</v>
      </c>
      <c r="E88" s="135" t="s">
        <v>3</v>
      </c>
      <c r="F88" s="135" t="s">
        <v>2250</v>
      </c>
      <c r="G88" s="137">
        <f>IF(Data_Siswa[[#This Row],[Nama]]="","",IF(F88=F87,G87,G87+1))</f>
        <v>3</v>
      </c>
      <c r="H88" s="137" t="str">
        <f>CONCATENATE(Data_Siswa[[#This Row],[Kelas]],"-",COUNTIF(Data_Siswa[[#Headers],[Kelas]]:Data_Siswa[[#This Row],[Kelas]],Data_Siswa[[#This Row],[Kelas]]))</f>
        <v>10 TE 3-18</v>
      </c>
    </row>
    <row r="89" spans="1:8" x14ac:dyDescent="0.3">
      <c r="A89" s="134">
        <f>IF(Data_Siswa[[#This Row],[Nama]]="","",COUNTA(Data_Siswa[[#Headers],[Nama]]:Data_Siswa[[#This Row],[Nama]])-1)</f>
        <v>85</v>
      </c>
      <c r="B89" s="135">
        <v>102526079</v>
      </c>
      <c r="C89" s="135" t="s">
        <v>2273</v>
      </c>
      <c r="D89" s="136" t="s">
        <v>2274</v>
      </c>
      <c r="E89" s="135" t="s">
        <v>3</v>
      </c>
      <c r="F89" s="135" t="s">
        <v>2250</v>
      </c>
      <c r="G89" s="137">
        <f>IF(Data_Siswa[[#This Row],[Nama]]="","",IF(F89=F88,G88,G88+1))</f>
        <v>3</v>
      </c>
      <c r="H89" s="137" t="str">
        <f>CONCATENATE(Data_Siswa[[#This Row],[Kelas]],"-",COUNTIF(Data_Siswa[[#Headers],[Kelas]]:Data_Siswa[[#This Row],[Kelas]],Data_Siswa[[#This Row],[Kelas]]))</f>
        <v>10 TE 3-19</v>
      </c>
    </row>
    <row r="90" spans="1:8" x14ac:dyDescent="0.3">
      <c r="A90" s="134">
        <f>IF(Data_Siswa[[#This Row],[Nama]]="","",COUNTA(Data_Siswa[[#Headers],[Nama]]:Data_Siswa[[#This Row],[Nama]])-1)</f>
        <v>86</v>
      </c>
      <c r="B90" s="135">
        <v>102526080</v>
      </c>
      <c r="C90" s="135" t="s">
        <v>2275</v>
      </c>
      <c r="D90" s="136" t="s">
        <v>2276</v>
      </c>
      <c r="E90" s="135" t="s">
        <v>3</v>
      </c>
      <c r="F90" s="135" t="s">
        <v>2250</v>
      </c>
      <c r="G90" s="137">
        <f>IF(Data_Siswa[[#This Row],[Nama]]="","",IF(F90=F89,G89,G89+1))</f>
        <v>3</v>
      </c>
      <c r="H90" s="137" t="str">
        <f>CONCATENATE(Data_Siswa[[#This Row],[Kelas]],"-",COUNTIF(Data_Siswa[[#Headers],[Kelas]]:Data_Siswa[[#This Row],[Kelas]],Data_Siswa[[#This Row],[Kelas]]))</f>
        <v>10 TE 3-20</v>
      </c>
    </row>
    <row r="91" spans="1:8" x14ac:dyDescent="0.3">
      <c r="A91" s="134">
        <f>IF(Data_Siswa[[#This Row],[Nama]]="","",COUNTA(Data_Siswa[[#Headers],[Nama]]:Data_Siswa[[#This Row],[Nama]])-1)</f>
        <v>87</v>
      </c>
      <c r="B91" s="135">
        <v>102526081</v>
      </c>
      <c r="C91" s="135" t="s">
        <v>2277</v>
      </c>
      <c r="D91" s="136" t="s">
        <v>2278</v>
      </c>
      <c r="E91" s="135" t="s">
        <v>3</v>
      </c>
      <c r="F91" s="135" t="s">
        <v>2250</v>
      </c>
      <c r="G91" s="137">
        <f>IF(Data_Siswa[[#This Row],[Nama]]="","",IF(F91=F90,G90,G90+1))</f>
        <v>3</v>
      </c>
      <c r="H91" s="137" t="str">
        <f>CONCATENATE(Data_Siswa[[#This Row],[Kelas]],"-",COUNTIF(Data_Siswa[[#Headers],[Kelas]]:Data_Siswa[[#This Row],[Kelas]],Data_Siswa[[#This Row],[Kelas]]))</f>
        <v>10 TE 3-21</v>
      </c>
    </row>
    <row r="92" spans="1:8" x14ac:dyDescent="0.3">
      <c r="A92" s="134">
        <f>IF(Data_Siswa[[#This Row],[Nama]]="","",COUNTA(Data_Siswa[[#Headers],[Nama]]:Data_Siswa[[#This Row],[Nama]])-1)</f>
        <v>88</v>
      </c>
      <c r="B92" s="135">
        <v>102526082</v>
      </c>
      <c r="C92" s="135" t="s">
        <v>2279</v>
      </c>
      <c r="D92" s="136" t="s">
        <v>2280</v>
      </c>
      <c r="E92" s="135" t="s">
        <v>3</v>
      </c>
      <c r="F92" s="135" t="s">
        <v>2250</v>
      </c>
      <c r="G92" s="137">
        <f>IF(Data_Siswa[[#This Row],[Nama]]="","",IF(F92=F91,G91,G91+1))</f>
        <v>3</v>
      </c>
      <c r="H92" s="137" t="str">
        <f>CONCATENATE(Data_Siswa[[#This Row],[Kelas]],"-",COUNTIF(Data_Siswa[[#Headers],[Kelas]]:Data_Siswa[[#This Row],[Kelas]],Data_Siswa[[#This Row],[Kelas]]))</f>
        <v>10 TE 3-22</v>
      </c>
    </row>
    <row r="93" spans="1:8" x14ac:dyDescent="0.3">
      <c r="A93" s="134">
        <f>IF(Data_Siswa[[#This Row],[Nama]]="","",COUNTA(Data_Siswa[[#Headers],[Nama]]:Data_Siswa[[#This Row],[Nama]])-1)</f>
        <v>89</v>
      </c>
      <c r="B93" s="135">
        <v>102526084</v>
      </c>
      <c r="C93" s="135" t="s">
        <v>2283</v>
      </c>
      <c r="D93" s="136" t="s">
        <v>2284</v>
      </c>
      <c r="E93" s="135" t="s">
        <v>3</v>
      </c>
      <c r="F93" s="135" t="s">
        <v>2250</v>
      </c>
      <c r="G93" s="137">
        <f>IF(Data_Siswa[[#This Row],[Nama]]="","",IF(F93=F92,G92,G92+1))</f>
        <v>3</v>
      </c>
      <c r="H93" s="137" t="str">
        <f>CONCATENATE(Data_Siswa[[#This Row],[Kelas]],"-",COUNTIF(Data_Siswa[[#Headers],[Kelas]]:Data_Siswa[[#This Row],[Kelas]],Data_Siswa[[#This Row],[Kelas]]))</f>
        <v>10 TE 3-23</v>
      </c>
    </row>
    <row r="94" spans="1:8" x14ac:dyDescent="0.3">
      <c r="A94" s="138">
        <f>IF(Data_Siswa[[#This Row],[Nama]]="","",COUNTA(Data_Siswa[[#Headers],[Nama]]:Data_Siswa[[#This Row],[Nama]])-1)</f>
        <v>90</v>
      </c>
      <c r="B94" s="139">
        <v>102526085</v>
      </c>
      <c r="C94" s="139" t="s">
        <v>2285</v>
      </c>
      <c r="D94" s="140" t="s">
        <v>2286</v>
      </c>
      <c r="E94" s="139" t="s">
        <v>3</v>
      </c>
      <c r="F94" s="139" t="s">
        <v>2250</v>
      </c>
      <c r="G94" s="141">
        <f>IF(Data_Siswa[[#This Row],[Nama]]="","",IF(F94=F93,G93,G93+1))</f>
        <v>3</v>
      </c>
      <c r="H94" s="141" t="str">
        <f>CONCATENATE(Data_Siswa[[#This Row],[Kelas]],"-",COUNTIF(Data_Siswa[[#Headers],[Kelas]]:Data_Siswa[[#This Row],[Kelas]],Data_Siswa[[#This Row],[Kelas]]))</f>
        <v>10 TE 3-24</v>
      </c>
    </row>
    <row r="95" spans="1:8" x14ac:dyDescent="0.3">
      <c r="A95" s="134">
        <f>IF(Data_Siswa[[#This Row],[Nama]]="","",COUNTA(Data_Siswa[[#Headers],[Nama]]:Data_Siswa[[#This Row],[Nama]])-1)</f>
        <v>91</v>
      </c>
      <c r="B95" s="135">
        <v>102526087</v>
      </c>
      <c r="C95" s="135" t="s">
        <v>2289</v>
      </c>
      <c r="D95" s="136" t="s">
        <v>2290</v>
      </c>
      <c r="E95" s="135" t="s">
        <v>3</v>
      </c>
      <c r="F95" s="135" t="s">
        <v>2250</v>
      </c>
      <c r="G95" s="137">
        <f>IF(Data_Siswa[[#This Row],[Nama]]="","",IF(F95=F94,G94,G94+1))</f>
        <v>3</v>
      </c>
      <c r="H95" s="137" t="str">
        <f>CONCATENATE(Data_Siswa[[#This Row],[Kelas]],"-",COUNTIF(Data_Siswa[[#Headers],[Kelas]]:Data_Siswa[[#This Row],[Kelas]],Data_Siswa[[#This Row],[Kelas]]))</f>
        <v>10 TE 3-25</v>
      </c>
    </row>
    <row r="96" spans="1:8" x14ac:dyDescent="0.3">
      <c r="A96" s="134">
        <f>IF(Data_Siswa[[#This Row],[Nama]]="","",COUNTA(Data_Siswa[[#Headers],[Nama]]:Data_Siswa[[#This Row],[Nama]])-1)</f>
        <v>92</v>
      </c>
      <c r="B96" s="135">
        <v>102526088</v>
      </c>
      <c r="C96" s="135" t="s">
        <v>2291</v>
      </c>
      <c r="D96" s="136" t="s">
        <v>2292</v>
      </c>
      <c r="E96" s="135" t="s">
        <v>3</v>
      </c>
      <c r="F96" s="135" t="s">
        <v>2250</v>
      </c>
      <c r="G96" s="137">
        <f>IF(Data_Siswa[[#This Row],[Nama]]="","",IF(F96=F95,G95,G95+1))</f>
        <v>3</v>
      </c>
      <c r="H96" s="137" t="str">
        <f>CONCATENATE(Data_Siswa[[#This Row],[Kelas]],"-",COUNTIF(Data_Siswa[[#Headers],[Kelas]]:Data_Siswa[[#This Row],[Kelas]],Data_Siswa[[#This Row],[Kelas]]))</f>
        <v>10 TE 3-26</v>
      </c>
    </row>
    <row r="97" spans="1:8" x14ac:dyDescent="0.3">
      <c r="A97" s="134">
        <f>IF(Data_Siswa[[#This Row],[Nama]]="","",COUNTA(Data_Siswa[[#Headers],[Nama]]:Data_Siswa[[#This Row],[Nama]])-1)</f>
        <v>93</v>
      </c>
      <c r="B97" s="135">
        <v>102526013</v>
      </c>
      <c r="C97" s="135" t="s">
        <v>2141</v>
      </c>
      <c r="D97" s="136" t="s">
        <v>2142</v>
      </c>
      <c r="E97" s="135" t="s">
        <v>4</v>
      </c>
      <c r="F97" s="135" t="s">
        <v>2307</v>
      </c>
      <c r="G97" s="137">
        <f>IF(Data_Siswa[[#This Row],[Nama]]="","",IF(F97=F96,G96,G96+1))</f>
        <v>4</v>
      </c>
      <c r="H97" s="137" t="str">
        <f>CONCATENATE(Data_Siswa[[#This Row],[Kelas]],"-",COUNTIF(Data_Siswa[[#Headers],[Kelas]]:Data_Siswa[[#This Row],[Kelas]],Data_Siswa[[#This Row],[Kelas]]))</f>
        <v>10 TE 4-1</v>
      </c>
    </row>
    <row r="98" spans="1:8" x14ac:dyDescent="0.3">
      <c r="A98" s="134">
        <f>IF(Data_Siswa[[#This Row],[Nama]]="","",COUNTA(Data_Siswa[[#Headers],[Nama]]:Data_Siswa[[#This Row],[Nama]])-1)</f>
        <v>94</v>
      </c>
      <c r="B98" s="135">
        <v>102526020</v>
      </c>
      <c r="C98" s="135" t="s">
        <v>2155</v>
      </c>
      <c r="D98" s="136" t="s">
        <v>2156</v>
      </c>
      <c r="E98" s="135" t="s">
        <v>4</v>
      </c>
      <c r="F98" s="135" t="s">
        <v>2307</v>
      </c>
      <c r="G98" s="137">
        <f>IF(Data_Siswa[[#This Row],[Nama]]="","",IF(F98=F97,G97,G97+1))</f>
        <v>4</v>
      </c>
      <c r="H98" s="137" t="str">
        <f>CONCATENATE(Data_Siswa[[#This Row],[Kelas]],"-",COUNTIF(Data_Siswa[[#Headers],[Kelas]]:Data_Siswa[[#This Row],[Kelas]],Data_Siswa[[#This Row],[Kelas]]))</f>
        <v>10 TE 4-2</v>
      </c>
    </row>
    <row r="99" spans="1:8" x14ac:dyDescent="0.3">
      <c r="A99" s="134">
        <f>IF(Data_Siswa[[#This Row],[Nama]]="","",COUNTA(Data_Siswa[[#Headers],[Nama]]:Data_Siswa[[#This Row],[Nama]])-1)</f>
        <v>95</v>
      </c>
      <c r="B99" s="135">
        <v>102526027</v>
      </c>
      <c r="C99" s="135" t="s">
        <v>2169</v>
      </c>
      <c r="D99" s="136" t="s">
        <v>2170</v>
      </c>
      <c r="E99" s="135" t="s">
        <v>4</v>
      </c>
      <c r="F99" s="135" t="s">
        <v>2307</v>
      </c>
      <c r="G99" s="137">
        <f>IF(Data_Siswa[[#This Row],[Nama]]="","",IF(F99=F98,G98,G98+1))</f>
        <v>4</v>
      </c>
      <c r="H99" s="137" t="str">
        <f>CONCATENATE(Data_Siswa[[#This Row],[Kelas]],"-",COUNTIF(Data_Siswa[[#Headers],[Kelas]]:Data_Siswa[[#This Row],[Kelas]],Data_Siswa[[#This Row],[Kelas]]))</f>
        <v>10 TE 4-3</v>
      </c>
    </row>
    <row r="100" spans="1:8" x14ac:dyDescent="0.3">
      <c r="A100" s="134">
        <f>IF(Data_Siswa[[#This Row],[Nama]]="","",COUNTA(Data_Siswa[[#Headers],[Nama]]:Data_Siswa[[#This Row],[Nama]])-1)</f>
        <v>96</v>
      </c>
      <c r="B100" s="135">
        <v>102526036</v>
      </c>
      <c r="C100" s="135" t="s">
        <v>2187</v>
      </c>
      <c r="D100" s="136" t="s">
        <v>2188</v>
      </c>
      <c r="E100" s="135" t="s">
        <v>4</v>
      </c>
      <c r="F100" s="135" t="s">
        <v>2307</v>
      </c>
      <c r="G100" s="137">
        <f>IF(Data_Siswa[[#This Row],[Nama]]="","",IF(F100=F99,G99,G99+1))</f>
        <v>4</v>
      </c>
      <c r="H100" s="137" t="str">
        <f>CONCATENATE(Data_Siswa[[#This Row],[Kelas]],"-",COUNTIF(Data_Siswa[[#Headers],[Kelas]]:Data_Siswa[[#This Row],[Kelas]],Data_Siswa[[#This Row],[Kelas]]))</f>
        <v>10 TE 4-4</v>
      </c>
    </row>
    <row r="101" spans="1:8" x14ac:dyDescent="0.3">
      <c r="A101" s="134">
        <f>IF(Data_Siswa[[#This Row],[Nama]]="","",COUNTA(Data_Siswa[[#Headers],[Nama]]:Data_Siswa[[#This Row],[Nama]])-1)</f>
        <v>97</v>
      </c>
      <c r="B101" s="135">
        <v>102526039</v>
      </c>
      <c r="C101" s="135" t="s">
        <v>2194</v>
      </c>
      <c r="D101" s="136" t="s">
        <v>2195</v>
      </c>
      <c r="E101" s="135" t="s">
        <v>4</v>
      </c>
      <c r="F101" s="135" t="s">
        <v>2307</v>
      </c>
      <c r="G101" s="137">
        <f>IF(Data_Siswa[[#This Row],[Nama]]="","",IF(F101=F100,G100,G100+1))</f>
        <v>4</v>
      </c>
      <c r="H101" s="137" t="str">
        <f>CONCATENATE(Data_Siswa[[#This Row],[Kelas]],"-",COUNTIF(Data_Siswa[[#Headers],[Kelas]]:Data_Siswa[[#This Row],[Kelas]],Data_Siswa[[#This Row],[Kelas]]))</f>
        <v>10 TE 4-5</v>
      </c>
    </row>
    <row r="102" spans="1:8" x14ac:dyDescent="0.3">
      <c r="A102" s="134">
        <f>IF(Data_Siswa[[#This Row],[Nama]]="","",COUNTA(Data_Siswa[[#Headers],[Nama]]:Data_Siswa[[#This Row],[Nama]])-1)</f>
        <v>98</v>
      </c>
      <c r="B102" s="135">
        <v>102526055</v>
      </c>
      <c r="C102" s="135" t="s">
        <v>2226</v>
      </c>
      <c r="D102" s="136" t="s">
        <v>2227</v>
      </c>
      <c r="E102" s="135" t="s">
        <v>4</v>
      </c>
      <c r="F102" s="135" t="s">
        <v>2307</v>
      </c>
      <c r="G102" s="137">
        <f>IF(Data_Siswa[[#This Row],[Nama]]="","",IF(F102=F101,G101,G101+1))</f>
        <v>4</v>
      </c>
      <c r="H102" s="137" t="str">
        <f>CONCATENATE(Data_Siswa[[#This Row],[Kelas]],"-",COUNTIF(Data_Siswa[[#Headers],[Kelas]]:Data_Siswa[[#This Row],[Kelas]],Data_Siswa[[#This Row],[Kelas]]))</f>
        <v>10 TE 4-6</v>
      </c>
    </row>
    <row r="103" spans="1:8" x14ac:dyDescent="0.3">
      <c r="A103" s="134">
        <f>IF(Data_Siswa[[#This Row],[Nama]]="","",COUNTA(Data_Siswa[[#Headers],[Nama]]:Data_Siswa[[#This Row],[Nama]])-1)</f>
        <v>99</v>
      </c>
      <c r="B103" s="135">
        <v>102526090</v>
      </c>
      <c r="C103" s="135" t="s">
        <v>2295</v>
      </c>
      <c r="D103" s="136" t="s">
        <v>2296</v>
      </c>
      <c r="E103" s="135" t="s">
        <v>3</v>
      </c>
      <c r="F103" s="135" t="s">
        <v>2307</v>
      </c>
      <c r="G103" s="137">
        <f>IF(Data_Siswa[[#This Row],[Nama]]="","",IF(F103=F102,G102,G102+1))</f>
        <v>4</v>
      </c>
      <c r="H103" s="137" t="str">
        <f>CONCATENATE(Data_Siswa[[#This Row],[Kelas]],"-",COUNTIF(Data_Siswa[[#Headers],[Kelas]]:Data_Siswa[[#This Row],[Kelas]],Data_Siswa[[#This Row],[Kelas]]))</f>
        <v>10 TE 4-7</v>
      </c>
    </row>
    <row r="104" spans="1:8" x14ac:dyDescent="0.3">
      <c r="A104" s="134">
        <f>IF(Data_Siswa[[#This Row],[Nama]]="","",COUNTA(Data_Siswa[[#Headers],[Nama]]:Data_Siswa[[#This Row],[Nama]])-1)</f>
        <v>100</v>
      </c>
      <c r="B104" s="135">
        <v>102526093</v>
      </c>
      <c r="C104" s="135" t="s">
        <v>2299</v>
      </c>
      <c r="D104" s="136" t="s">
        <v>2300</v>
      </c>
      <c r="E104" s="135" t="s">
        <v>3</v>
      </c>
      <c r="F104" s="135" t="s">
        <v>2307</v>
      </c>
      <c r="G104" s="137">
        <f>IF(Data_Siswa[[#This Row],[Nama]]="","",IF(F104=F103,G103,G103+1))</f>
        <v>4</v>
      </c>
      <c r="H104" s="137" t="str">
        <f>CONCATENATE(Data_Siswa[[#This Row],[Kelas]],"-",COUNTIF(Data_Siswa[[#Headers],[Kelas]]:Data_Siswa[[#This Row],[Kelas]],Data_Siswa[[#This Row],[Kelas]]))</f>
        <v>10 TE 4-8</v>
      </c>
    </row>
    <row r="105" spans="1:8" x14ac:dyDescent="0.3">
      <c r="A105" s="134">
        <f>IF(Data_Siswa[[#This Row],[Nama]]="","",COUNTA(Data_Siswa[[#Headers],[Nama]]:Data_Siswa[[#This Row],[Nama]])-1)</f>
        <v>101</v>
      </c>
      <c r="B105" s="135">
        <v>102526094</v>
      </c>
      <c r="C105" s="135" t="s">
        <v>2301</v>
      </c>
      <c r="D105" s="136" t="s">
        <v>2302</v>
      </c>
      <c r="E105" s="135" t="s">
        <v>3</v>
      </c>
      <c r="F105" s="135" t="s">
        <v>2307</v>
      </c>
      <c r="G105" s="137">
        <f>IF(Data_Siswa[[#This Row],[Nama]]="","",IF(F105=F104,G104,G104+1))</f>
        <v>4</v>
      </c>
      <c r="H105" s="137" t="str">
        <f>CONCATENATE(Data_Siswa[[#This Row],[Kelas]],"-",COUNTIF(Data_Siswa[[#Headers],[Kelas]]:Data_Siswa[[#This Row],[Kelas]],Data_Siswa[[#This Row],[Kelas]]))</f>
        <v>10 TE 4-9</v>
      </c>
    </row>
    <row r="106" spans="1:8" x14ac:dyDescent="0.3">
      <c r="A106" s="138">
        <f>IF(Data_Siswa[[#This Row],[Nama]]="","",COUNTA(Data_Siswa[[#Headers],[Nama]]:Data_Siswa[[#This Row],[Nama]])-1)</f>
        <v>102</v>
      </c>
      <c r="B106" s="139">
        <v>102526095</v>
      </c>
      <c r="C106" s="139" t="s">
        <v>2303</v>
      </c>
      <c r="D106" s="140" t="s">
        <v>2304</v>
      </c>
      <c r="E106" s="139" t="s">
        <v>3</v>
      </c>
      <c r="F106" s="139" t="s">
        <v>2307</v>
      </c>
      <c r="G106" s="141">
        <f>IF(Data_Siswa[[#This Row],[Nama]]="","",IF(F106=F105,G105,G105+1))</f>
        <v>4</v>
      </c>
      <c r="H106" s="141" t="str">
        <f>CONCATENATE(Data_Siswa[[#This Row],[Kelas]],"-",COUNTIF(Data_Siswa[[#Headers],[Kelas]]:Data_Siswa[[#This Row],[Kelas]],Data_Siswa[[#This Row],[Kelas]]))</f>
        <v>10 TE 4-10</v>
      </c>
    </row>
    <row r="107" spans="1:8" x14ac:dyDescent="0.3">
      <c r="A107" s="134">
        <f>IF(Data_Siswa[[#This Row],[Nama]]="","",COUNTA(Data_Siswa[[#Headers],[Nama]]:Data_Siswa[[#This Row],[Nama]])-1)</f>
        <v>103</v>
      </c>
      <c r="B107" s="135">
        <v>102526096</v>
      </c>
      <c r="C107" s="135" t="s">
        <v>2305</v>
      </c>
      <c r="D107" s="136" t="s">
        <v>2306</v>
      </c>
      <c r="E107" s="135" t="s">
        <v>3</v>
      </c>
      <c r="F107" s="135" t="s">
        <v>2307</v>
      </c>
      <c r="G107" s="137">
        <f>IF(Data_Siswa[[#This Row],[Nama]]="","",IF(F107=F106,G106,G106+1))</f>
        <v>4</v>
      </c>
      <c r="H107" s="137" t="str">
        <f>CONCATENATE(Data_Siswa[[#This Row],[Kelas]],"-",COUNTIF(Data_Siswa[[#Headers],[Kelas]]:Data_Siswa[[#This Row],[Kelas]],Data_Siswa[[#This Row],[Kelas]]))</f>
        <v>10 TE 4-11</v>
      </c>
    </row>
    <row r="108" spans="1:8" x14ac:dyDescent="0.3">
      <c r="A108" s="134">
        <f>IF(Data_Siswa[[#This Row],[Nama]]="","",COUNTA(Data_Siswa[[#Headers],[Nama]]:Data_Siswa[[#This Row],[Nama]])-1)</f>
        <v>104</v>
      </c>
      <c r="B108" s="135">
        <v>102526097</v>
      </c>
      <c r="C108" s="135" t="s">
        <v>2308</v>
      </c>
      <c r="D108" s="136" t="s">
        <v>2309</v>
      </c>
      <c r="E108" s="135" t="s">
        <v>3</v>
      </c>
      <c r="F108" s="135" t="s">
        <v>2307</v>
      </c>
      <c r="G108" s="137">
        <f>IF(Data_Siswa[[#This Row],[Nama]]="","",IF(F108=F107,G107,G107+1))</f>
        <v>4</v>
      </c>
      <c r="H108" s="137" t="str">
        <f>CONCATENATE(Data_Siswa[[#This Row],[Kelas]],"-",COUNTIF(Data_Siswa[[#Headers],[Kelas]]:Data_Siswa[[#This Row],[Kelas]],Data_Siswa[[#This Row],[Kelas]]))</f>
        <v>10 TE 4-12</v>
      </c>
    </row>
    <row r="109" spans="1:8" x14ac:dyDescent="0.3">
      <c r="A109" s="134">
        <f>IF(Data_Siswa[[#This Row],[Nama]]="","",COUNTA(Data_Siswa[[#Headers],[Nama]]:Data_Siswa[[#This Row],[Nama]])-1)</f>
        <v>105</v>
      </c>
      <c r="B109" s="135">
        <v>102526098</v>
      </c>
      <c r="C109" s="135" t="s">
        <v>2310</v>
      </c>
      <c r="D109" s="136" t="s">
        <v>2311</v>
      </c>
      <c r="E109" s="135" t="s">
        <v>3</v>
      </c>
      <c r="F109" s="135" t="s">
        <v>2307</v>
      </c>
      <c r="G109" s="137">
        <f>IF(Data_Siswa[[#This Row],[Nama]]="","",IF(F109=F108,G108,G108+1))</f>
        <v>4</v>
      </c>
      <c r="H109" s="137" t="str">
        <f>CONCATENATE(Data_Siswa[[#This Row],[Kelas]],"-",COUNTIF(Data_Siswa[[#Headers],[Kelas]]:Data_Siswa[[#This Row],[Kelas]],Data_Siswa[[#This Row],[Kelas]]))</f>
        <v>10 TE 4-13</v>
      </c>
    </row>
    <row r="110" spans="1:8" x14ac:dyDescent="0.3">
      <c r="A110" s="134">
        <f>IF(Data_Siswa[[#This Row],[Nama]]="","",COUNTA(Data_Siswa[[#Headers],[Nama]]:Data_Siswa[[#This Row],[Nama]])-1)</f>
        <v>106</v>
      </c>
      <c r="B110" s="135">
        <v>102526099</v>
      </c>
      <c r="C110" s="135" t="s">
        <v>2312</v>
      </c>
      <c r="D110" s="136" t="s">
        <v>2313</v>
      </c>
      <c r="E110" s="135" t="s">
        <v>3</v>
      </c>
      <c r="F110" s="135" t="s">
        <v>2307</v>
      </c>
      <c r="G110" s="137">
        <f>IF(Data_Siswa[[#This Row],[Nama]]="","",IF(F110=F109,G109,G109+1))</f>
        <v>4</v>
      </c>
      <c r="H110" s="137" t="str">
        <f>CONCATENATE(Data_Siswa[[#This Row],[Kelas]],"-",COUNTIF(Data_Siswa[[#Headers],[Kelas]]:Data_Siswa[[#This Row],[Kelas]],Data_Siswa[[#This Row],[Kelas]]))</f>
        <v>10 TE 4-14</v>
      </c>
    </row>
    <row r="111" spans="1:8" x14ac:dyDescent="0.3">
      <c r="A111" s="134">
        <f>IF(Data_Siswa[[#This Row],[Nama]]="","",COUNTA(Data_Siswa[[#Headers],[Nama]]:Data_Siswa[[#This Row],[Nama]])-1)</f>
        <v>107</v>
      </c>
      <c r="B111" s="135">
        <v>102526100</v>
      </c>
      <c r="C111" s="135" t="s">
        <v>2314</v>
      </c>
      <c r="D111" s="136" t="s">
        <v>2315</v>
      </c>
      <c r="E111" s="135" t="s">
        <v>3</v>
      </c>
      <c r="F111" s="135" t="s">
        <v>2307</v>
      </c>
      <c r="G111" s="137">
        <f>IF(Data_Siswa[[#This Row],[Nama]]="","",IF(F111=F110,G110,G110+1))</f>
        <v>4</v>
      </c>
      <c r="H111" s="137" t="str">
        <f>CONCATENATE(Data_Siswa[[#This Row],[Kelas]],"-",COUNTIF(Data_Siswa[[#Headers],[Kelas]]:Data_Siswa[[#This Row],[Kelas]],Data_Siswa[[#This Row],[Kelas]]))</f>
        <v>10 TE 4-15</v>
      </c>
    </row>
    <row r="112" spans="1:8" x14ac:dyDescent="0.3">
      <c r="A112" s="134">
        <f>IF(Data_Siswa[[#This Row],[Nama]]="","",COUNTA(Data_Siswa[[#Headers],[Nama]]:Data_Siswa[[#This Row],[Nama]])-1)</f>
        <v>108</v>
      </c>
      <c r="B112" s="135">
        <v>102526101</v>
      </c>
      <c r="C112" s="135" t="s">
        <v>2316</v>
      </c>
      <c r="D112" s="136" t="s">
        <v>2317</v>
      </c>
      <c r="E112" s="135" t="s">
        <v>3</v>
      </c>
      <c r="F112" s="135" t="s">
        <v>2307</v>
      </c>
      <c r="G112" s="137">
        <f>IF(Data_Siswa[[#This Row],[Nama]]="","",IF(F112=F111,G111,G111+1))</f>
        <v>4</v>
      </c>
      <c r="H112" s="137" t="str">
        <f>CONCATENATE(Data_Siswa[[#This Row],[Kelas]],"-",COUNTIF(Data_Siswa[[#Headers],[Kelas]]:Data_Siswa[[#This Row],[Kelas]],Data_Siswa[[#This Row],[Kelas]]))</f>
        <v>10 TE 4-16</v>
      </c>
    </row>
    <row r="113" spans="1:8" x14ac:dyDescent="0.3">
      <c r="A113" s="134">
        <f>IF(Data_Siswa[[#This Row],[Nama]]="","",COUNTA(Data_Siswa[[#Headers],[Nama]]:Data_Siswa[[#This Row],[Nama]])-1)</f>
        <v>109</v>
      </c>
      <c r="B113" s="135">
        <v>102526103</v>
      </c>
      <c r="C113" s="135" t="s">
        <v>2320</v>
      </c>
      <c r="D113" s="136" t="s">
        <v>2321</v>
      </c>
      <c r="E113" s="135" t="s">
        <v>3</v>
      </c>
      <c r="F113" s="135" t="s">
        <v>2307</v>
      </c>
      <c r="G113" s="137">
        <f>IF(Data_Siswa[[#This Row],[Nama]]="","",IF(F113=F112,G112,G112+1))</f>
        <v>4</v>
      </c>
      <c r="H113" s="137" t="str">
        <f>CONCATENATE(Data_Siswa[[#This Row],[Kelas]],"-",COUNTIF(Data_Siswa[[#Headers],[Kelas]]:Data_Siswa[[#This Row],[Kelas]],Data_Siswa[[#This Row],[Kelas]]))</f>
        <v>10 TE 4-17</v>
      </c>
    </row>
    <row r="114" spans="1:8" x14ac:dyDescent="0.3">
      <c r="A114" s="134">
        <f>IF(Data_Siswa[[#This Row],[Nama]]="","",COUNTA(Data_Siswa[[#Headers],[Nama]]:Data_Siswa[[#This Row],[Nama]])-1)</f>
        <v>110</v>
      </c>
      <c r="B114" s="135">
        <v>102526106</v>
      </c>
      <c r="C114" s="135" t="s">
        <v>2324</v>
      </c>
      <c r="D114" s="136" t="s">
        <v>2325</v>
      </c>
      <c r="E114" s="135" t="s">
        <v>3</v>
      </c>
      <c r="F114" s="135" t="s">
        <v>2307</v>
      </c>
      <c r="G114" s="137">
        <f>IF(Data_Siswa[[#This Row],[Nama]]="","",IF(F114=F113,G113,G113+1))</f>
        <v>4</v>
      </c>
      <c r="H114" s="137" t="str">
        <f>CONCATENATE(Data_Siswa[[#This Row],[Kelas]],"-",COUNTIF(Data_Siswa[[#Headers],[Kelas]]:Data_Siswa[[#This Row],[Kelas]],Data_Siswa[[#This Row],[Kelas]]))</f>
        <v>10 TE 4-18</v>
      </c>
    </row>
    <row r="115" spans="1:8" x14ac:dyDescent="0.3">
      <c r="A115" s="134">
        <f>IF(Data_Siswa[[#This Row],[Nama]]="","",COUNTA(Data_Siswa[[#Headers],[Nama]]:Data_Siswa[[#This Row],[Nama]])-1)</f>
        <v>111</v>
      </c>
      <c r="B115" s="135">
        <v>102526108</v>
      </c>
      <c r="C115" s="135" t="s">
        <v>2328</v>
      </c>
      <c r="D115" s="136" t="s">
        <v>2329</v>
      </c>
      <c r="E115" s="135" t="s">
        <v>3</v>
      </c>
      <c r="F115" s="135" t="s">
        <v>2307</v>
      </c>
      <c r="G115" s="137">
        <f>IF(Data_Siswa[[#This Row],[Nama]]="","",IF(F115=F114,G114,G114+1))</f>
        <v>4</v>
      </c>
      <c r="H115" s="137" t="str">
        <f>CONCATENATE(Data_Siswa[[#This Row],[Kelas]],"-",COUNTIF(Data_Siswa[[#Headers],[Kelas]]:Data_Siswa[[#This Row],[Kelas]],Data_Siswa[[#This Row],[Kelas]]))</f>
        <v>10 TE 4-19</v>
      </c>
    </row>
    <row r="116" spans="1:8" x14ac:dyDescent="0.3">
      <c r="A116" s="134">
        <f>IF(Data_Siswa[[#This Row],[Nama]]="","",COUNTA(Data_Siswa[[#Headers],[Nama]]:Data_Siswa[[#This Row],[Nama]])-1)</f>
        <v>112</v>
      </c>
      <c r="B116" s="135">
        <v>102526111</v>
      </c>
      <c r="C116" s="135" t="s">
        <v>2334</v>
      </c>
      <c r="D116" s="136" t="s">
        <v>2335</v>
      </c>
      <c r="E116" s="135" t="s">
        <v>3</v>
      </c>
      <c r="F116" s="135" t="s">
        <v>2307</v>
      </c>
      <c r="G116" s="137">
        <f>IF(Data_Siswa[[#This Row],[Nama]]="","",IF(F116=F115,G115,G115+1))</f>
        <v>4</v>
      </c>
      <c r="H116" s="137" t="str">
        <f>CONCATENATE(Data_Siswa[[#This Row],[Kelas]],"-",COUNTIF(Data_Siswa[[#Headers],[Kelas]]:Data_Siswa[[#This Row],[Kelas]],Data_Siswa[[#This Row],[Kelas]]))</f>
        <v>10 TE 4-20</v>
      </c>
    </row>
    <row r="117" spans="1:8" x14ac:dyDescent="0.3">
      <c r="A117" s="134">
        <f>IF(Data_Siswa[[#This Row],[Nama]]="","",COUNTA(Data_Siswa[[#Headers],[Nama]]:Data_Siswa[[#This Row],[Nama]])-1)</f>
        <v>113</v>
      </c>
      <c r="B117" s="135">
        <v>102526113</v>
      </c>
      <c r="C117" s="135" t="s">
        <v>2338</v>
      </c>
      <c r="D117" s="136" t="s">
        <v>2339</v>
      </c>
      <c r="E117" s="135" t="s">
        <v>3</v>
      </c>
      <c r="F117" s="135" t="s">
        <v>2307</v>
      </c>
      <c r="G117" s="137">
        <f>IF(Data_Siswa[[#This Row],[Nama]]="","",IF(F117=F116,G116,G116+1))</f>
        <v>4</v>
      </c>
      <c r="H117" s="137" t="str">
        <f>CONCATENATE(Data_Siswa[[#This Row],[Kelas]],"-",COUNTIF(Data_Siswa[[#Headers],[Kelas]]:Data_Siswa[[#This Row],[Kelas]],Data_Siswa[[#This Row],[Kelas]]))</f>
        <v>10 TE 4-21</v>
      </c>
    </row>
    <row r="118" spans="1:8" x14ac:dyDescent="0.3">
      <c r="A118" s="134">
        <f>IF(Data_Siswa[[#This Row],[Nama]]="","",COUNTA(Data_Siswa[[#Headers],[Nama]]:Data_Siswa[[#This Row],[Nama]])-1)</f>
        <v>114</v>
      </c>
      <c r="B118" s="135">
        <v>102526114</v>
      </c>
      <c r="C118" s="135" t="s">
        <v>2340</v>
      </c>
      <c r="D118" s="136" t="s">
        <v>2341</v>
      </c>
      <c r="E118" s="135" t="s">
        <v>3</v>
      </c>
      <c r="F118" s="135" t="s">
        <v>2307</v>
      </c>
      <c r="G118" s="137">
        <f>IF(Data_Siswa[[#This Row],[Nama]]="","",IF(F118=F117,G117,G117+1))</f>
        <v>4</v>
      </c>
      <c r="H118" s="137" t="str">
        <f>CONCATENATE(Data_Siswa[[#This Row],[Kelas]],"-",COUNTIF(Data_Siswa[[#Headers],[Kelas]]:Data_Siswa[[#This Row],[Kelas]],Data_Siswa[[#This Row],[Kelas]]))</f>
        <v>10 TE 4-22</v>
      </c>
    </row>
    <row r="119" spans="1:8" x14ac:dyDescent="0.3">
      <c r="A119" s="134">
        <f>IF(Data_Siswa[[#This Row],[Nama]]="","",COUNTA(Data_Siswa[[#Headers],[Nama]]:Data_Siswa[[#This Row],[Nama]])-1)</f>
        <v>115</v>
      </c>
      <c r="B119" s="135">
        <v>102526116</v>
      </c>
      <c r="C119" s="135" t="s">
        <v>2344</v>
      </c>
      <c r="D119" s="136" t="s">
        <v>2345</v>
      </c>
      <c r="E119" s="135" t="s">
        <v>3</v>
      </c>
      <c r="F119" s="135" t="s">
        <v>2307</v>
      </c>
      <c r="G119" s="137">
        <f>IF(Data_Siswa[[#This Row],[Nama]]="","",IF(F119=F118,G118,G118+1))</f>
        <v>4</v>
      </c>
      <c r="H119" s="137" t="str">
        <f>CONCATENATE(Data_Siswa[[#This Row],[Kelas]],"-",COUNTIF(Data_Siswa[[#Headers],[Kelas]]:Data_Siswa[[#This Row],[Kelas]],Data_Siswa[[#This Row],[Kelas]]))</f>
        <v>10 TE 4-23</v>
      </c>
    </row>
    <row r="120" spans="1:8" x14ac:dyDescent="0.3">
      <c r="A120" s="134">
        <f>IF(Data_Siswa[[#This Row],[Nama]]="","",COUNTA(Data_Siswa[[#Headers],[Nama]]:Data_Siswa[[#This Row],[Nama]])-1)</f>
        <v>116</v>
      </c>
      <c r="B120" s="135">
        <v>102526117</v>
      </c>
      <c r="C120" s="135" t="s">
        <v>2346</v>
      </c>
      <c r="D120" s="136" t="s">
        <v>2347</v>
      </c>
      <c r="E120" s="135" t="s">
        <v>3</v>
      </c>
      <c r="F120" s="135" t="s">
        <v>2307</v>
      </c>
      <c r="G120" s="137">
        <f>IF(Data_Siswa[[#This Row],[Nama]]="","",IF(F120=F119,G119,G119+1))</f>
        <v>4</v>
      </c>
      <c r="H120" s="137" t="str">
        <f>CONCATENATE(Data_Siswa[[#This Row],[Kelas]],"-",COUNTIF(Data_Siswa[[#Headers],[Kelas]]:Data_Siswa[[#This Row],[Kelas]],Data_Siswa[[#This Row],[Kelas]]))</f>
        <v>10 TE 4-24</v>
      </c>
    </row>
    <row r="121" spans="1:8" x14ac:dyDescent="0.3">
      <c r="A121" s="134">
        <f>IF(Data_Siswa[[#This Row],[Nama]]="","",COUNTA(Data_Siswa[[#Headers],[Nama]]:Data_Siswa[[#This Row],[Nama]])-1)</f>
        <v>117</v>
      </c>
      <c r="B121" s="135">
        <v>102526118</v>
      </c>
      <c r="C121" s="135" t="s">
        <v>2348</v>
      </c>
      <c r="D121" s="136" t="s">
        <v>2349</v>
      </c>
      <c r="E121" s="135" t="s">
        <v>3</v>
      </c>
      <c r="F121" s="135" t="s">
        <v>2307</v>
      </c>
      <c r="G121" s="137">
        <f>IF(Data_Siswa[[#This Row],[Nama]]="","",IF(F121=F120,G120,G120+1))</f>
        <v>4</v>
      </c>
      <c r="H121" s="137" t="str">
        <f>CONCATENATE(Data_Siswa[[#This Row],[Kelas]],"-",COUNTIF(Data_Siswa[[#Headers],[Kelas]]:Data_Siswa[[#This Row],[Kelas]],Data_Siswa[[#This Row],[Kelas]]))</f>
        <v>10 TE 4-25</v>
      </c>
    </row>
    <row r="122" spans="1:8" x14ac:dyDescent="0.3">
      <c r="A122" s="134">
        <f>IF(Data_Siswa[[#This Row],[Nama]]="","",COUNTA(Data_Siswa[[#Headers],[Nama]]:Data_Siswa[[#This Row],[Nama]])-1)</f>
        <v>118</v>
      </c>
      <c r="B122" s="135">
        <v>102526121</v>
      </c>
      <c r="C122" s="135" t="s">
        <v>2354</v>
      </c>
      <c r="D122" s="136" t="s">
        <v>2355</v>
      </c>
      <c r="E122" s="135" t="s">
        <v>4</v>
      </c>
      <c r="F122" s="135" t="s">
        <v>2356</v>
      </c>
      <c r="G122" s="137">
        <f>IF(Data_Siswa[[#This Row],[Nama]]="","",IF(F122=F121,G121,G121+1))</f>
        <v>5</v>
      </c>
      <c r="H122" s="137" t="str">
        <f>CONCATENATE(Data_Siswa[[#This Row],[Kelas]],"-",COUNTIF(Data_Siswa[[#Headers],[Kelas]]:Data_Siswa[[#This Row],[Kelas]],Data_Siswa[[#This Row],[Kelas]]))</f>
        <v>10 PPLG 1-1</v>
      </c>
    </row>
    <row r="123" spans="1:8" x14ac:dyDescent="0.3">
      <c r="A123" s="134">
        <f>IF(Data_Siswa[[#This Row],[Nama]]="","",COUNTA(Data_Siswa[[#Headers],[Nama]]:Data_Siswa[[#This Row],[Nama]])-1)</f>
        <v>119</v>
      </c>
      <c r="B123" s="135">
        <v>102526122</v>
      </c>
      <c r="C123" s="135" t="s">
        <v>2357</v>
      </c>
      <c r="D123" s="136" t="s">
        <v>2358</v>
      </c>
      <c r="E123" s="135" t="s">
        <v>4</v>
      </c>
      <c r="F123" s="135" t="s">
        <v>2356</v>
      </c>
      <c r="G123" s="137">
        <f>IF(Data_Siswa[[#This Row],[Nama]]="","",IF(F123=F122,G122,G122+1))</f>
        <v>5</v>
      </c>
      <c r="H123" s="137" t="str">
        <f>CONCATENATE(Data_Siswa[[#This Row],[Kelas]],"-",COUNTIF(Data_Siswa[[#Headers],[Kelas]]:Data_Siswa[[#This Row],[Kelas]],Data_Siswa[[#This Row],[Kelas]]))</f>
        <v>10 PPLG 1-2</v>
      </c>
    </row>
    <row r="124" spans="1:8" x14ac:dyDescent="0.3">
      <c r="A124" s="134">
        <f>IF(Data_Siswa[[#This Row],[Nama]]="","",COUNTA(Data_Siswa[[#Headers],[Nama]]:Data_Siswa[[#This Row],[Nama]])-1)</f>
        <v>120</v>
      </c>
      <c r="B124" s="135">
        <v>102526123</v>
      </c>
      <c r="C124" s="135" t="s">
        <v>2359</v>
      </c>
      <c r="D124" s="136" t="s">
        <v>2360</v>
      </c>
      <c r="E124" s="135" t="s">
        <v>4</v>
      </c>
      <c r="F124" s="135" t="s">
        <v>2356</v>
      </c>
      <c r="G124" s="137">
        <f>IF(Data_Siswa[[#This Row],[Nama]]="","",IF(F124=F123,G123,G123+1))</f>
        <v>5</v>
      </c>
      <c r="H124" s="137" t="str">
        <f>CONCATENATE(Data_Siswa[[#This Row],[Kelas]],"-",COUNTIF(Data_Siswa[[#Headers],[Kelas]]:Data_Siswa[[#This Row],[Kelas]],Data_Siswa[[#This Row],[Kelas]]))</f>
        <v>10 PPLG 1-3</v>
      </c>
    </row>
    <row r="125" spans="1:8" x14ac:dyDescent="0.3">
      <c r="A125" s="134">
        <f>IF(Data_Siswa[[#This Row],[Nama]]="","",COUNTA(Data_Siswa[[#Headers],[Nama]]:Data_Siswa[[#This Row],[Nama]])-1)</f>
        <v>121</v>
      </c>
      <c r="B125" s="135">
        <v>102526124</v>
      </c>
      <c r="C125" s="135" t="s">
        <v>2361</v>
      </c>
      <c r="D125" s="136" t="s">
        <v>2362</v>
      </c>
      <c r="E125" s="135" t="s">
        <v>4</v>
      </c>
      <c r="F125" s="135" t="s">
        <v>2356</v>
      </c>
      <c r="G125" s="137">
        <f>IF(Data_Siswa[[#This Row],[Nama]]="","",IF(F125=F124,G124,G124+1))</f>
        <v>5</v>
      </c>
      <c r="H125" s="137" t="str">
        <f>CONCATENATE(Data_Siswa[[#This Row],[Kelas]],"-",COUNTIF(Data_Siswa[[#Headers],[Kelas]]:Data_Siswa[[#This Row],[Kelas]],Data_Siswa[[#This Row],[Kelas]]))</f>
        <v>10 PPLG 1-4</v>
      </c>
    </row>
    <row r="126" spans="1:8" x14ac:dyDescent="0.3">
      <c r="A126" s="134">
        <f>IF(Data_Siswa[[#This Row],[Nama]]="","",COUNTA(Data_Siswa[[#Headers],[Nama]]:Data_Siswa[[#This Row],[Nama]])-1)</f>
        <v>122</v>
      </c>
      <c r="B126" s="135">
        <v>102526125</v>
      </c>
      <c r="C126" s="135" t="s">
        <v>2363</v>
      </c>
      <c r="D126" s="136" t="s">
        <v>2364</v>
      </c>
      <c r="E126" s="135" t="s">
        <v>3</v>
      </c>
      <c r="F126" s="135" t="s">
        <v>2356</v>
      </c>
      <c r="G126" s="137">
        <f>IF(Data_Siswa[[#This Row],[Nama]]="","",IF(F126=F125,G125,G125+1))</f>
        <v>5</v>
      </c>
      <c r="H126" s="137" t="str">
        <f>CONCATENATE(Data_Siswa[[#This Row],[Kelas]],"-",COUNTIF(Data_Siswa[[#Headers],[Kelas]]:Data_Siswa[[#This Row],[Kelas]],Data_Siswa[[#This Row],[Kelas]]))</f>
        <v>10 PPLG 1-5</v>
      </c>
    </row>
    <row r="127" spans="1:8" x14ac:dyDescent="0.3">
      <c r="A127" s="134">
        <f>IF(Data_Siswa[[#This Row],[Nama]]="","",COUNTA(Data_Siswa[[#Headers],[Nama]]:Data_Siswa[[#This Row],[Nama]])-1)</f>
        <v>123</v>
      </c>
      <c r="B127" s="135">
        <v>102526126</v>
      </c>
      <c r="C127" s="135" t="s">
        <v>2365</v>
      </c>
      <c r="D127" s="136" t="s">
        <v>2366</v>
      </c>
      <c r="E127" s="135" t="s">
        <v>4</v>
      </c>
      <c r="F127" s="135" t="s">
        <v>2356</v>
      </c>
      <c r="G127" s="137">
        <f>IF(Data_Siswa[[#This Row],[Nama]]="","",IF(F127=F126,G126,G126+1))</f>
        <v>5</v>
      </c>
      <c r="H127" s="137" t="str">
        <f>CONCATENATE(Data_Siswa[[#This Row],[Kelas]],"-",COUNTIF(Data_Siswa[[#Headers],[Kelas]]:Data_Siswa[[#This Row],[Kelas]],Data_Siswa[[#This Row],[Kelas]]))</f>
        <v>10 PPLG 1-6</v>
      </c>
    </row>
    <row r="128" spans="1:8" x14ac:dyDescent="0.3">
      <c r="A128" s="134">
        <f>IF(Data_Siswa[[#This Row],[Nama]]="","",COUNTA(Data_Siswa[[#Headers],[Nama]]:Data_Siswa[[#This Row],[Nama]])-1)</f>
        <v>124</v>
      </c>
      <c r="B128" s="135">
        <v>102526127</v>
      </c>
      <c r="C128" s="135" t="s">
        <v>2367</v>
      </c>
      <c r="D128" s="136" t="s">
        <v>2368</v>
      </c>
      <c r="E128" s="135" t="s">
        <v>4</v>
      </c>
      <c r="F128" s="135" t="s">
        <v>2356</v>
      </c>
      <c r="G128" s="137">
        <f>IF(Data_Siswa[[#This Row],[Nama]]="","",IF(F128=F127,G127,G127+1))</f>
        <v>5</v>
      </c>
      <c r="H128" s="137" t="str">
        <f>CONCATENATE(Data_Siswa[[#This Row],[Kelas]],"-",COUNTIF(Data_Siswa[[#Headers],[Kelas]]:Data_Siswa[[#This Row],[Kelas]],Data_Siswa[[#This Row],[Kelas]]))</f>
        <v>10 PPLG 1-7</v>
      </c>
    </row>
    <row r="129" spans="1:8" x14ac:dyDescent="0.3">
      <c r="A129" s="134">
        <f>IF(Data_Siswa[[#This Row],[Nama]]="","",COUNTA(Data_Siswa[[#Headers],[Nama]]:Data_Siswa[[#This Row],[Nama]])-1)</f>
        <v>125</v>
      </c>
      <c r="B129" s="135">
        <v>102526128</v>
      </c>
      <c r="C129" s="135" t="s">
        <v>2369</v>
      </c>
      <c r="D129" s="136" t="s">
        <v>2370</v>
      </c>
      <c r="E129" s="135" t="s">
        <v>4</v>
      </c>
      <c r="F129" s="135" t="s">
        <v>2356</v>
      </c>
      <c r="G129" s="137">
        <f>IF(Data_Siswa[[#This Row],[Nama]]="","",IF(F129=F128,G128,G128+1))</f>
        <v>5</v>
      </c>
      <c r="H129" s="137" t="str">
        <f>CONCATENATE(Data_Siswa[[#This Row],[Kelas]],"-",COUNTIF(Data_Siswa[[#Headers],[Kelas]]:Data_Siswa[[#This Row],[Kelas]],Data_Siswa[[#This Row],[Kelas]]))</f>
        <v>10 PPLG 1-8</v>
      </c>
    </row>
    <row r="130" spans="1:8" x14ac:dyDescent="0.3">
      <c r="A130" s="134">
        <f>IF(Data_Siswa[[#This Row],[Nama]]="","",COUNTA(Data_Siswa[[#Headers],[Nama]]:Data_Siswa[[#This Row],[Nama]])-1)</f>
        <v>126</v>
      </c>
      <c r="B130" s="135">
        <v>102526129</v>
      </c>
      <c r="C130" s="135" t="s">
        <v>2371</v>
      </c>
      <c r="D130" s="136" t="s">
        <v>2372</v>
      </c>
      <c r="E130" s="135" t="s">
        <v>4</v>
      </c>
      <c r="F130" s="135" t="s">
        <v>2356</v>
      </c>
      <c r="G130" s="137">
        <f>IF(Data_Siswa[[#This Row],[Nama]]="","",IF(F130=F129,G129,G129+1))</f>
        <v>5</v>
      </c>
      <c r="H130" s="137" t="str">
        <f>CONCATENATE(Data_Siswa[[#This Row],[Kelas]],"-",COUNTIF(Data_Siswa[[#Headers],[Kelas]]:Data_Siswa[[#This Row],[Kelas]],Data_Siswa[[#This Row],[Kelas]]))</f>
        <v>10 PPLG 1-9</v>
      </c>
    </row>
    <row r="131" spans="1:8" x14ac:dyDescent="0.3">
      <c r="A131" s="134">
        <f>IF(Data_Siswa[[#This Row],[Nama]]="","",COUNTA(Data_Siswa[[#Headers],[Nama]]:Data_Siswa[[#This Row],[Nama]])-1)</f>
        <v>127</v>
      </c>
      <c r="B131" s="135">
        <v>102526130</v>
      </c>
      <c r="C131" s="135" t="s">
        <v>2373</v>
      </c>
      <c r="D131" s="136" t="s">
        <v>2374</v>
      </c>
      <c r="E131" s="135" t="s">
        <v>4</v>
      </c>
      <c r="F131" s="135" t="s">
        <v>2356</v>
      </c>
      <c r="G131" s="137">
        <f>IF(Data_Siswa[[#This Row],[Nama]]="","",IF(F131=F130,G130,G130+1))</f>
        <v>5</v>
      </c>
      <c r="H131" s="137" t="str">
        <f>CONCATENATE(Data_Siswa[[#This Row],[Kelas]],"-",COUNTIF(Data_Siswa[[#Headers],[Kelas]]:Data_Siswa[[#This Row],[Kelas]],Data_Siswa[[#This Row],[Kelas]]))</f>
        <v>10 PPLG 1-10</v>
      </c>
    </row>
    <row r="132" spans="1:8" x14ac:dyDescent="0.3">
      <c r="A132" s="134">
        <f>IF(Data_Siswa[[#This Row],[Nama]]="","",COUNTA(Data_Siswa[[#Headers],[Nama]]:Data_Siswa[[#This Row],[Nama]])-1)</f>
        <v>128</v>
      </c>
      <c r="B132" s="135">
        <v>102526131</v>
      </c>
      <c r="C132" s="135" t="s">
        <v>2375</v>
      </c>
      <c r="D132" s="136" t="s">
        <v>2376</v>
      </c>
      <c r="E132" s="135" t="s">
        <v>3</v>
      </c>
      <c r="F132" s="135" t="s">
        <v>2356</v>
      </c>
      <c r="G132" s="137">
        <f>IF(Data_Siswa[[#This Row],[Nama]]="","",IF(F132=F131,G131,G131+1))</f>
        <v>5</v>
      </c>
      <c r="H132" s="137" t="str">
        <f>CONCATENATE(Data_Siswa[[#This Row],[Kelas]],"-",COUNTIF(Data_Siswa[[#Headers],[Kelas]]:Data_Siswa[[#This Row],[Kelas]],Data_Siswa[[#This Row],[Kelas]]))</f>
        <v>10 PPLG 1-11</v>
      </c>
    </row>
    <row r="133" spans="1:8" x14ac:dyDescent="0.3">
      <c r="A133" s="134">
        <f>IF(Data_Siswa[[#This Row],[Nama]]="","",COUNTA(Data_Siswa[[#Headers],[Nama]]:Data_Siswa[[#This Row],[Nama]])-1)</f>
        <v>129</v>
      </c>
      <c r="B133" s="135">
        <v>102526132</v>
      </c>
      <c r="C133" s="135" t="s">
        <v>2377</v>
      </c>
      <c r="D133" s="136" t="s">
        <v>2378</v>
      </c>
      <c r="E133" s="135" t="s">
        <v>3</v>
      </c>
      <c r="F133" s="135" t="s">
        <v>2356</v>
      </c>
      <c r="G133" s="137">
        <f>IF(Data_Siswa[[#This Row],[Nama]]="","",IF(F133=F132,G132,G132+1))</f>
        <v>5</v>
      </c>
      <c r="H133" s="137" t="str">
        <f>CONCATENATE(Data_Siswa[[#This Row],[Kelas]],"-",COUNTIF(Data_Siswa[[#Headers],[Kelas]]:Data_Siswa[[#This Row],[Kelas]],Data_Siswa[[#This Row],[Kelas]]))</f>
        <v>10 PPLG 1-12</v>
      </c>
    </row>
    <row r="134" spans="1:8" x14ac:dyDescent="0.3">
      <c r="A134" s="134">
        <f>IF(Data_Siswa[[#This Row],[Nama]]="","",COUNTA(Data_Siswa[[#Headers],[Nama]]:Data_Siswa[[#This Row],[Nama]])-1)</f>
        <v>130</v>
      </c>
      <c r="B134" s="135">
        <v>102526133</v>
      </c>
      <c r="C134" s="135" t="s">
        <v>2379</v>
      </c>
      <c r="D134" s="136" t="s">
        <v>2380</v>
      </c>
      <c r="E134" s="135" t="s">
        <v>3</v>
      </c>
      <c r="F134" s="135" t="s">
        <v>2356</v>
      </c>
      <c r="G134" s="137">
        <f>IF(Data_Siswa[[#This Row],[Nama]]="","",IF(F134=F133,G133,G133+1))</f>
        <v>5</v>
      </c>
      <c r="H134" s="137" t="str">
        <f>CONCATENATE(Data_Siswa[[#This Row],[Kelas]],"-",COUNTIF(Data_Siswa[[#Headers],[Kelas]]:Data_Siswa[[#This Row],[Kelas]],Data_Siswa[[#This Row],[Kelas]]))</f>
        <v>10 PPLG 1-13</v>
      </c>
    </row>
    <row r="135" spans="1:8" x14ac:dyDescent="0.3">
      <c r="A135" s="134">
        <f>IF(Data_Siswa[[#This Row],[Nama]]="","",COUNTA(Data_Siswa[[#Headers],[Nama]]:Data_Siswa[[#This Row],[Nama]])-1)</f>
        <v>131</v>
      </c>
      <c r="B135" s="135">
        <v>102526134</v>
      </c>
      <c r="C135" s="135" t="s">
        <v>2381</v>
      </c>
      <c r="D135" s="136" t="s">
        <v>2382</v>
      </c>
      <c r="E135" s="135" t="s">
        <v>3</v>
      </c>
      <c r="F135" s="135" t="s">
        <v>2356</v>
      </c>
      <c r="G135" s="137">
        <f>IF(Data_Siswa[[#This Row],[Nama]]="","",IF(F135=F134,G134,G134+1))</f>
        <v>5</v>
      </c>
      <c r="H135" s="137" t="str">
        <f>CONCATENATE(Data_Siswa[[#This Row],[Kelas]],"-",COUNTIF(Data_Siswa[[#Headers],[Kelas]]:Data_Siswa[[#This Row],[Kelas]],Data_Siswa[[#This Row],[Kelas]]))</f>
        <v>10 PPLG 1-14</v>
      </c>
    </row>
    <row r="136" spans="1:8" x14ac:dyDescent="0.3">
      <c r="A136" s="134">
        <f>IF(Data_Siswa[[#This Row],[Nama]]="","",COUNTA(Data_Siswa[[#Headers],[Nama]]:Data_Siswa[[#This Row],[Nama]])-1)</f>
        <v>132</v>
      </c>
      <c r="B136" s="135">
        <v>102526135</v>
      </c>
      <c r="C136" s="135" t="s">
        <v>2383</v>
      </c>
      <c r="D136" s="136" t="s">
        <v>2384</v>
      </c>
      <c r="E136" s="135" t="s">
        <v>3</v>
      </c>
      <c r="F136" s="135" t="s">
        <v>2356</v>
      </c>
      <c r="G136" s="137">
        <f>IF(Data_Siswa[[#This Row],[Nama]]="","",IF(F136=F135,G135,G135+1))</f>
        <v>5</v>
      </c>
      <c r="H136" s="137" t="str">
        <f>CONCATENATE(Data_Siswa[[#This Row],[Kelas]],"-",COUNTIF(Data_Siswa[[#Headers],[Kelas]]:Data_Siswa[[#This Row],[Kelas]],Data_Siswa[[#This Row],[Kelas]]))</f>
        <v>10 PPLG 1-15</v>
      </c>
    </row>
    <row r="137" spans="1:8" x14ac:dyDescent="0.3">
      <c r="A137" s="134">
        <f>IF(Data_Siswa[[#This Row],[Nama]]="","",COUNTA(Data_Siswa[[#Headers],[Nama]]:Data_Siswa[[#This Row],[Nama]])-1)</f>
        <v>133</v>
      </c>
      <c r="B137" s="135">
        <v>102526136</v>
      </c>
      <c r="C137" s="135" t="s">
        <v>2385</v>
      </c>
      <c r="D137" s="136" t="s">
        <v>2386</v>
      </c>
      <c r="E137" s="135" t="s">
        <v>3</v>
      </c>
      <c r="F137" s="135" t="s">
        <v>2356</v>
      </c>
      <c r="G137" s="137">
        <f>IF(Data_Siswa[[#This Row],[Nama]]="","",IF(F137=F136,G136,G136+1))</f>
        <v>5</v>
      </c>
      <c r="H137" s="137" t="str">
        <f>CONCATENATE(Data_Siswa[[#This Row],[Kelas]],"-",COUNTIF(Data_Siswa[[#Headers],[Kelas]]:Data_Siswa[[#This Row],[Kelas]],Data_Siswa[[#This Row],[Kelas]]))</f>
        <v>10 PPLG 1-16</v>
      </c>
    </row>
    <row r="138" spans="1:8" x14ac:dyDescent="0.3">
      <c r="A138" s="134">
        <f>IF(Data_Siswa[[#This Row],[Nama]]="","",COUNTA(Data_Siswa[[#Headers],[Nama]]:Data_Siswa[[#This Row],[Nama]])-1)</f>
        <v>134</v>
      </c>
      <c r="B138" s="135">
        <v>102526137</v>
      </c>
      <c r="C138" s="135" t="s">
        <v>2387</v>
      </c>
      <c r="D138" s="136" t="s">
        <v>2388</v>
      </c>
      <c r="E138" s="135" t="s">
        <v>3</v>
      </c>
      <c r="F138" s="135" t="s">
        <v>2356</v>
      </c>
      <c r="G138" s="137">
        <f>IF(Data_Siswa[[#This Row],[Nama]]="","",IF(F138=F137,G137,G137+1))</f>
        <v>5</v>
      </c>
      <c r="H138" s="137" t="str">
        <f>CONCATENATE(Data_Siswa[[#This Row],[Kelas]],"-",COUNTIF(Data_Siswa[[#Headers],[Kelas]]:Data_Siswa[[#This Row],[Kelas]],Data_Siswa[[#This Row],[Kelas]]))</f>
        <v>10 PPLG 1-17</v>
      </c>
    </row>
    <row r="139" spans="1:8" x14ac:dyDescent="0.3">
      <c r="A139" s="134">
        <f>IF(Data_Siswa[[#This Row],[Nama]]="","",COUNTA(Data_Siswa[[#Headers],[Nama]]:Data_Siswa[[#This Row],[Nama]])-1)</f>
        <v>135</v>
      </c>
      <c r="B139" s="135">
        <v>102526138</v>
      </c>
      <c r="C139" s="135" t="s">
        <v>2389</v>
      </c>
      <c r="D139" s="136" t="s">
        <v>2390</v>
      </c>
      <c r="E139" s="135" t="s">
        <v>3</v>
      </c>
      <c r="F139" s="135" t="s">
        <v>2356</v>
      </c>
      <c r="G139" s="137">
        <f>IF(Data_Siswa[[#This Row],[Nama]]="","",IF(F139=F138,G138,G138+1))</f>
        <v>5</v>
      </c>
      <c r="H139" s="137" t="str">
        <f>CONCATENATE(Data_Siswa[[#This Row],[Kelas]],"-",COUNTIF(Data_Siswa[[#Headers],[Kelas]]:Data_Siswa[[#This Row],[Kelas]],Data_Siswa[[#This Row],[Kelas]]))</f>
        <v>10 PPLG 1-18</v>
      </c>
    </row>
    <row r="140" spans="1:8" x14ac:dyDescent="0.3">
      <c r="A140" s="134">
        <f>IF(Data_Siswa[[#This Row],[Nama]]="","",COUNTA(Data_Siswa[[#Headers],[Nama]]:Data_Siswa[[#This Row],[Nama]])-1)</f>
        <v>136</v>
      </c>
      <c r="B140" s="135">
        <v>102526139</v>
      </c>
      <c r="C140" s="135" t="s">
        <v>2391</v>
      </c>
      <c r="D140" s="136" t="s">
        <v>2392</v>
      </c>
      <c r="E140" s="135" t="s">
        <v>4</v>
      </c>
      <c r="F140" s="135" t="s">
        <v>2356</v>
      </c>
      <c r="G140" s="137">
        <f>IF(Data_Siswa[[#This Row],[Nama]]="","",IF(F140=F139,G139,G139+1))</f>
        <v>5</v>
      </c>
      <c r="H140" s="137" t="str">
        <f>CONCATENATE(Data_Siswa[[#This Row],[Kelas]],"-",COUNTIF(Data_Siswa[[#Headers],[Kelas]]:Data_Siswa[[#This Row],[Kelas]],Data_Siswa[[#This Row],[Kelas]]))</f>
        <v>10 PPLG 1-19</v>
      </c>
    </row>
    <row r="141" spans="1:8" x14ac:dyDescent="0.3">
      <c r="A141" s="134">
        <f>IF(Data_Siswa[[#This Row],[Nama]]="","",COUNTA(Data_Siswa[[#Headers],[Nama]]:Data_Siswa[[#This Row],[Nama]])-1)</f>
        <v>137</v>
      </c>
      <c r="B141" s="135">
        <v>102526140</v>
      </c>
      <c r="C141" s="135" t="s">
        <v>2393</v>
      </c>
      <c r="D141" s="136" t="s">
        <v>2394</v>
      </c>
      <c r="E141" s="135" t="s">
        <v>4</v>
      </c>
      <c r="F141" s="135" t="s">
        <v>2356</v>
      </c>
      <c r="G141" s="137">
        <f>IF(Data_Siswa[[#This Row],[Nama]]="","",IF(F141=F140,G140,G140+1))</f>
        <v>5</v>
      </c>
      <c r="H141" s="137" t="str">
        <f>CONCATENATE(Data_Siswa[[#This Row],[Kelas]],"-",COUNTIF(Data_Siswa[[#Headers],[Kelas]]:Data_Siswa[[#This Row],[Kelas]],Data_Siswa[[#This Row],[Kelas]]))</f>
        <v>10 PPLG 1-20</v>
      </c>
    </row>
    <row r="142" spans="1:8" x14ac:dyDescent="0.3">
      <c r="A142" s="134">
        <f>IF(Data_Siswa[[#This Row],[Nama]]="","",COUNTA(Data_Siswa[[#Headers],[Nama]]:Data_Siswa[[#This Row],[Nama]])-1)</f>
        <v>138</v>
      </c>
      <c r="B142" s="135">
        <v>102526141</v>
      </c>
      <c r="C142" s="135" t="s">
        <v>2395</v>
      </c>
      <c r="D142" s="136" t="s">
        <v>2396</v>
      </c>
      <c r="E142" s="135" t="s">
        <v>4</v>
      </c>
      <c r="F142" s="135" t="s">
        <v>2356</v>
      </c>
      <c r="G142" s="137">
        <f>IF(Data_Siswa[[#This Row],[Nama]]="","",IF(F142=F141,G141,G141+1))</f>
        <v>5</v>
      </c>
      <c r="H142" s="137" t="str">
        <f>CONCATENATE(Data_Siswa[[#This Row],[Kelas]],"-",COUNTIF(Data_Siswa[[#Headers],[Kelas]]:Data_Siswa[[#This Row],[Kelas]],Data_Siswa[[#This Row],[Kelas]]))</f>
        <v>10 PPLG 1-21</v>
      </c>
    </row>
    <row r="143" spans="1:8" x14ac:dyDescent="0.3">
      <c r="A143" s="134">
        <f>IF(Data_Siswa[[#This Row],[Nama]]="","",COUNTA(Data_Siswa[[#Headers],[Nama]]:Data_Siswa[[#This Row],[Nama]])-1)</f>
        <v>139</v>
      </c>
      <c r="B143" s="135">
        <v>102526142</v>
      </c>
      <c r="C143" s="135" t="s">
        <v>2397</v>
      </c>
      <c r="D143" s="136" t="s">
        <v>2398</v>
      </c>
      <c r="E143" s="135" t="s">
        <v>4</v>
      </c>
      <c r="F143" s="135" t="s">
        <v>2356</v>
      </c>
      <c r="G143" s="137">
        <f>IF(Data_Siswa[[#This Row],[Nama]]="","",IF(F143=F142,G142,G142+1))</f>
        <v>5</v>
      </c>
      <c r="H143" s="137" t="str">
        <f>CONCATENATE(Data_Siswa[[#This Row],[Kelas]],"-",COUNTIF(Data_Siswa[[#Headers],[Kelas]]:Data_Siswa[[#This Row],[Kelas]],Data_Siswa[[#This Row],[Kelas]]))</f>
        <v>10 PPLG 1-22</v>
      </c>
    </row>
    <row r="144" spans="1:8" x14ac:dyDescent="0.3">
      <c r="A144" s="134">
        <f>IF(Data_Siswa[[#This Row],[Nama]]="","",COUNTA(Data_Siswa[[#Headers],[Nama]]:Data_Siswa[[#This Row],[Nama]])-1)</f>
        <v>140</v>
      </c>
      <c r="B144" s="135">
        <v>102526143</v>
      </c>
      <c r="C144" s="135" t="s">
        <v>2399</v>
      </c>
      <c r="D144" s="136" t="s">
        <v>2400</v>
      </c>
      <c r="E144" s="135" t="s">
        <v>3</v>
      </c>
      <c r="F144" s="135" t="s">
        <v>2356</v>
      </c>
      <c r="G144" s="137">
        <f>IF(Data_Siswa[[#This Row],[Nama]]="","",IF(F144=F143,G143,G143+1))</f>
        <v>5</v>
      </c>
      <c r="H144" s="137" t="str">
        <f>CONCATENATE(Data_Siswa[[#This Row],[Kelas]],"-",COUNTIF(Data_Siswa[[#Headers],[Kelas]]:Data_Siswa[[#This Row],[Kelas]],Data_Siswa[[#This Row],[Kelas]]))</f>
        <v>10 PPLG 1-23</v>
      </c>
    </row>
    <row r="145" spans="1:8" x14ac:dyDescent="0.3">
      <c r="A145" s="134">
        <f>IF(Data_Siswa[[#This Row],[Nama]]="","",COUNTA(Data_Siswa[[#Headers],[Nama]]:Data_Siswa[[#This Row],[Nama]])-1)</f>
        <v>141</v>
      </c>
      <c r="B145" s="135">
        <v>102526144</v>
      </c>
      <c r="C145" s="135" t="s">
        <v>2401</v>
      </c>
      <c r="D145" s="136" t="s">
        <v>2402</v>
      </c>
      <c r="E145" s="135" t="s">
        <v>3</v>
      </c>
      <c r="F145" s="135" t="s">
        <v>2356</v>
      </c>
      <c r="G145" s="137">
        <f>IF(Data_Siswa[[#This Row],[Nama]]="","",IF(F145=F144,G144,G144+1))</f>
        <v>5</v>
      </c>
      <c r="H145" s="137" t="str">
        <f>CONCATENATE(Data_Siswa[[#This Row],[Kelas]],"-",COUNTIF(Data_Siswa[[#Headers],[Kelas]]:Data_Siswa[[#This Row],[Kelas]],Data_Siswa[[#This Row],[Kelas]]))</f>
        <v>10 PPLG 1-24</v>
      </c>
    </row>
    <row r="146" spans="1:8" x14ac:dyDescent="0.3">
      <c r="A146" s="134">
        <f>IF(Data_Siswa[[#This Row],[Nama]]="","",COUNTA(Data_Siswa[[#Headers],[Nama]]:Data_Siswa[[#This Row],[Nama]])-1)</f>
        <v>142</v>
      </c>
      <c r="B146" s="135">
        <v>102526145</v>
      </c>
      <c r="C146" s="135" t="s">
        <v>2403</v>
      </c>
      <c r="D146" s="136" t="s">
        <v>2404</v>
      </c>
      <c r="E146" s="135" t="s">
        <v>4</v>
      </c>
      <c r="F146" s="135" t="s">
        <v>2356</v>
      </c>
      <c r="G146" s="137">
        <f>IF(Data_Siswa[[#This Row],[Nama]]="","",IF(F146=F145,G145,G145+1))</f>
        <v>5</v>
      </c>
      <c r="H146" s="137" t="str">
        <f>CONCATENATE(Data_Siswa[[#This Row],[Kelas]],"-",COUNTIF(Data_Siswa[[#Headers],[Kelas]]:Data_Siswa[[#This Row],[Kelas]],Data_Siswa[[#This Row],[Kelas]]))</f>
        <v>10 PPLG 1-25</v>
      </c>
    </row>
    <row r="147" spans="1:8" x14ac:dyDescent="0.3">
      <c r="A147" s="134">
        <f>IF(Data_Siswa[[#This Row],[Nama]]="","",COUNTA(Data_Siswa[[#Headers],[Nama]]:Data_Siswa[[#This Row],[Nama]])-1)</f>
        <v>143</v>
      </c>
      <c r="B147" s="135">
        <v>102526146</v>
      </c>
      <c r="C147" s="135" t="s">
        <v>2405</v>
      </c>
      <c r="D147" s="136" t="s">
        <v>2406</v>
      </c>
      <c r="E147" s="135" t="s">
        <v>4</v>
      </c>
      <c r="F147" s="135" t="s">
        <v>2356</v>
      </c>
      <c r="G147" s="137">
        <f>IF(Data_Siswa[[#This Row],[Nama]]="","",IF(F147=F146,G146,G146+1))</f>
        <v>5</v>
      </c>
      <c r="H147" s="137" t="str">
        <f>CONCATENATE(Data_Siswa[[#This Row],[Kelas]],"-",COUNTIF(Data_Siswa[[#Headers],[Kelas]]:Data_Siswa[[#This Row],[Kelas]],Data_Siswa[[#This Row],[Kelas]]))</f>
        <v>10 PPLG 1-26</v>
      </c>
    </row>
    <row r="148" spans="1:8" x14ac:dyDescent="0.3">
      <c r="A148" s="134">
        <f>IF(Data_Siswa[[#This Row],[Nama]]="","",COUNTA(Data_Siswa[[#Headers],[Nama]]:Data_Siswa[[#This Row],[Nama]])-1)</f>
        <v>144</v>
      </c>
      <c r="B148" s="135">
        <v>102526147</v>
      </c>
      <c r="C148" s="135" t="s">
        <v>2407</v>
      </c>
      <c r="D148" s="136" t="s">
        <v>2408</v>
      </c>
      <c r="E148" s="135" t="s">
        <v>4</v>
      </c>
      <c r="F148" s="135" t="s">
        <v>2356</v>
      </c>
      <c r="G148" s="137">
        <f>IF(Data_Siswa[[#This Row],[Nama]]="","",IF(F148=F147,G147,G147+1))</f>
        <v>5</v>
      </c>
      <c r="H148" s="137" t="str">
        <f>CONCATENATE(Data_Siswa[[#This Row],[Kelas]],"-",COUNTIF(Data_Siswa[[#Headers],[Kelas]]:Data_Siswa[[#This Row],[Kelas]],Data_Siswa[[#This Row],[Kelas]]))</f>
        <v>10 PPLG 1-27</v>
      </c>
    </row>
    <row r="149" spans="1:8" x14ac:dyDescent="0.3">
      <c r="A149" s="134">
        <f>IF(Data_Siswa[[#This Row],[Nama]]="","",COUNTA(Data_Siswa[[#Headers],[Nama]]:Data_Siswa[[#This Row],[Nama]])-1)</f>
        <v>145</v>
      </c>
      <c r="B149" s="135">
        <v>102526148</v>
      </c>
      <c r="C149" s="135" t="s">
        <v>2409</v>
      </c>
      <c r="D149" s="136" t="s">
        <v>2410</v>
      </c>
      <c r="E149" s="135" t="s">
        <v>3</v>
      </c>
      <c r="F149" s="135" t="s">
        <v>2356</v>
      </c>
      <c r="G149" s="137">
        <f>IF(Data_Siswa[[#This Row],[Nama]]="","",IF(F149=F148,G148,G148+1))</f>
        <v>5</v>
      </c>
      <c r="H149" s="137" t="str">
        <f>CONCATENATE(Data_Siswa[[#This Row],[Kelas]],"-",COUNTIF(Data_Siswa[[#Headers],[Kelas]]:Data_Siswa[[#This Row],[Kelas]],Data_Siswa[[#This Row],[Kelas]]))</f>
        <v>10 PPLG 1-28</v>
      </c>
    </row>
    <row r="150" spans="1:8" x14ac:dyDescent="0.3">
      <c r="A150" s="134">
        <f>IF(Data_Siswa[[#This Row],[Nama]]="","",COUNTA(Data_Siswa[[#Headers],[Nama]]:Data_Siswa[[#This Row],[Nama]])-1)</f>
        <v>146</v>
      </c>
      <c r="B150" s="135">
        <v>102526149</v>
      </c>
      <c r="C150" s="135" t="s">
        <v>2411</v>
      </c>
      <c r="D150" s="136" t="s">
        <v>2412</v>
      </c>
      <c r="E150" s="135" t="s">
        <v>4</v>
      </c>
      <c r="F150" s="135" t="s">
        <v>2356</v>
      </c>
      <c r="G150" s="137">
        <f>IF(Data_Siswa[[#This Row],[Nama]]="","",IF(F150=F149,G149,G149+1))</f>
        <v>5</v>
      </c>
      <c r="H150" s="137" t="str">
        <f>CONCATENATE(Data_Siswa[[#This Row],[Kelas]],"-",COUNTIF(Data_Siswa[[#Headers],[Kelas]]:Data_Siswa[[#This Row],[Kelas]],Data_Siswa[[#This Row],[Kelas]]))</f>
        <v>10 PPLG 1-29</v>
      </c>
    </row>
    <row r="151" spans="1:8" x14ac:dyDescent="0.3">
      <c r="A151" s="134">
        <f>IF(Data_Siswa[[#This Row],[Nama]]="","",COUNTA(Data_Siswa[[#Headers],[Nama]]:Data_Siswa[[#This Row],[Nama]])-1)</f>
        <v>147</v>
      </c>
      <c r="B151" s="135">
        <v>102526150</v>
      </c>
      <c r="C151" s="135" t="s">
        <v>2413</v>
      </c>
      <c r="D151" s="136" t="s">
        <v>2414</v>
      </c>
      <c r="E151" s="135" t="s">
        <v>4</v>
      </c>
      <c r="F151" s="135" t="s">
        <v>2356</v>
      </c>
      <c r="G151" s="137">
        <f>IF(Data_Siswa[[#This Row],[Nama]]="","",IF(F151=F150,G150,G150+1))</f>
        <v>5</v>
      </c>
      <c r="H151" s="137" t="str">
        <f>CONCATENATE(Data_Siswa[[#This Row],[Kelas]],"-",COUNTIF(Data_Siswa[[#Headers],[Kelas]]:Data_Siswa[[#This Row],[Kelas]],Data_Siswa[[#This Row],[Kelas]]))</f>
        <v>10 PPLG 1-30</v>
      </c>
    </row>
    <row r="152" spans="1:8" x14ac:dyDescent="0.3">
      <c r="A152" s="134">
        <f>IF(Data_Siswa[[#This Row],[Nama]]="","",COUNTA(Data_Siswa[[#Headers],[Nama]]:Data_Siswa[[#This Row],[Nama]])-1)</f>
        <v>148</v>
      </c>
      <c r="B152" s="135">
        <v>102526151</v>
      </c>
      <c r="C152" s="135" t="s">
        <v>2415</v>
      </c>
      <c r="D152" s="136" t="s">
        <v>2416</v>
      </c>
      <c r="E152" s="135" t="s">
        <v>4</v>
      </c>
      <c r="F152" s="135" t="s">
        <v>2356</v>
      </c>
      <c r="G152" s="137">
        <f>IF(Data_Siswa[[#This Row],[Nama]]="","",IF(F152=F151,G151,G151+1))</f>
        <v>5</v>
      </c>
      <c r="H152" s="137" t="str">
        <f>CONCATENATE(Data_Siswa[[#This Row],[Kelas]],"-",COUNTIF(Data_Siswa[[#Headers],[Kelas]]:Data_Siswa[[#This Row],[Kelas]],Data_Siswa[[#This Row],[Kelas]]))</f>
        <v>10 PPLG 1-31</v>
      </c>
    </row>
    <row r="153" spans="1:8" x14ac:dyDescent="0.3">
      <c r="A153" s="134">
        <f>IF(Data_Siswa[[#This Row],[Nama]]="","",COUNTA(Data_Siswa[[#Headers],[Nama]]:Data_Siswa[[#This Row],[Nama]])-1)</f>
        <v>149</v>
      </c>
      <c r="B153" s="135">
        <v>102526152</v>
      </c>
      <c r="C153" s="135" t="s">
        <v>2417</v>
      </c>
      <c r="D153" s="136" t="s">
        <v>2418</v>
      </c>
      <c r="E153" s="135" t="s">
        <v>4</v>
      </c>
      <c r="F153" s="135" t="s">
        <v>2356</v>
      </c>
      <c r="G153" s="137">
        <f>IF(Data_Siswa[[#This Row],[Nama]]="","",IF(F153=F152,G152,G152+1))</f>
        <v>5</v>
      </c>
      <c r="H153" s="137" t="str">
        <f>CONCATENATE(Data_Siswa[[#This Row],[Kelas]],"-",COUNTIF(Data_Siswa[[#Headers],[Kelas]]:Data_Siswa[[#This Row],[Kelas]],Data_Siswa[[#This Row],[Kelas]]))</f>
        <v>10 PPLG 1-32</v>
      </c>
    </row>
    <row r="154" spans="1:8" x14ac:dyDescent="0.3">
      <c r="A154" s="134">
        <f>IF(Data_Siswa[[#This Row],[Nama]]="","",COUNTA(Data_Siswa[[#Headers],[Nama]]:Data_Siswa[[#This Row],[Nama]])-1)</f>
        <v>150</v>
      </c>
      <c r="B154" s="135">
        <v>102526153</v>
      </c>
      <c r="C154" s="135" t="s">
        <v>2419</v>
      </c>
      <c r="D154" s="136" t="s">
        <v>2420</v>
      </c>
      <c r="E154" s="135" t="s">
        <v>4</v>
      </c>
      <c r="F154" s="135" t="s">
        <v>2356</v>
      </c>
      <c r="G154" s="137">
        <f>IF(Data_Siswa[[#This Row],[Nama]]="","",IF(F154=F153,G153,G153+1))</f>
        <v>5</v>
      </c>
      <c r="H154" s="137" t="str">
        <f>CONCATENATE(Data_Siswa[[#This Row],[Kelas]],"-",COUNTIF(Data_Siswa[[#Headers],[Kelas]]:Data_Siswa[[#This Row],[Kelas]],Data_Siswa[[#This Row],[Kelas]]))</f>
        <v>10 PPLG 1-33</v>
      </c>
    </row>
    <row r="155" spans="1:8" x14ac:dyDescent="0.3">
      <c r="A155" s="134">
        <f>IF(Data_Siswa[[#This Row],[Nama]]="","",COUNTA(Data_Siswa[[#Headers],[Nama]]:Data_Siswa[[#This Row],[Nama]])-1)</f>
        <v>151</v>
      </c>
      <c r="B155" s="135">
        <v>102526154</v>
      </c>
      <c r="C155" s="135" t="s">
        <v>2421</v>
      </c>
      <c r="D155" s="136" t="s">
        <v>2422</v>
      </c>
      <c r="E155" s="135" t="s">
        <v>4</v>
      </c>
      <c r="F155" s="135" t="s">
        <v>2356</v>
      </c>
      <c r="G155" s="137">
        <f>IF(Data_Siswa[[#This Row],[Nama]]="","",IF(F155=F154,G154,G154+1))</f>
        <v>5</v>
      </c>
      <c r="H155" s="137" t="str">
        <f>CONCATENATE(Data_Siswa[[#This Row],[Kelas]],"-",COUNTIF(Data_Siswa[[#Headers],[Kelas]]:Data_Siswa[[#This Row],[Kelas]],Data_Siswa[[#This Row],[Kelas]]))</f>
        <v>10 PPLG 1-34</v>
      </c>
    </row>
    <row r="156" spans="1:8" x14ac:dyDescent="0.3">
      <c r="A156" s="134">
        <f>IF(Data_Siswa[[#This Row],[Nama]]="","",COUNTA(Data_Siswa[[#Headers],[Nama]]:Data_Siswa[[#This Row],[Nama]])-1)</f>
        <v>152</v>
      </c>
      <c r="B156" s="135">
        <v>102526155</v>
      </c>
      <c r="C156" s="135" t="s">
        <v>2423</v>
      </c>
      <c r="D156" s="136" t="s">
        <v>2424</v>
      </c>
      <c r="E156" s="135" t="s">
        <v>4</v>
      </c>
      <c r="F156" s="135" t="s">
        <v>2356</v>
      </c>
      <c r="G156" s="137">
        <f>IF(Data_Siswa[[#This Row],[Nama]]="","",IF(F156=F155,G155,G155+1))</f>
        <v>5</v>
      </c>
      <c r="H156" s="137" t="str">
        <f>CONCATENATE(Data_Siswa[[#This Row],[Kelas]],"-",COUNTIF(Data_Siswa[[#Headers],[Kelas]]:Data_Siswa[[#This Row],[Kelas]],Data_Siswa[[#This Row],[Kelas]]))</f>
        <v>10 PPLG 1-35</v>
      </c>
    </row>
    <row r="157" spans="1:8" x14ac:dyDescent="0.3">
      <c r="A157" s="134">
        <f>IF(Data_Siswa[[#This Row],[Nama]]="","",COUNTA(Data_Siswa[[#Headers],[Nama]]:Data_Siswa[[#This Row],[Nama]])-1)</f>
        <v>153</v>
      </c>
      <c r="B157" s="135">
        <v>102526156</v>
      </c>
      <c r="C157" s="135" t="s">
        <v>2425</v>
      </c>
      <c r="D157" s="136" t="s">
        <v>2426</v>
      </c>
      <c r="E157" s="135" t="s">
        <v>4</v>
      </c>
      <c r="F157" s="135" t="s">
        <v>2356</v>
      </c>
      <c r="G157" s="137">
        <f>IF(Data_Siswa[[#This Row],[Nama]]="","",IF(F157=F156,G156,G156+1))</f>
        <v>5</v>
      </c>
      <c r="H157" s="137" t="str">
        <f>CONCATENATE(Data_Siswa[[#This Row],[Kelas]],"-",COUNTIF(Data_Siswa[[#Headers],[Kelas]]:Data_Siswa[[#This Row],[Kelas]],Data_Siswa[[#This Row],[Kelas]]))</f>
        <v>10 PPLG 1-36</v>
      </c>
    </row>
    <row r="158" spans="1:8" x14ac:dyDescent="0.3">
      <c r="A158" s="134">
        <f>IF(Data_Siswa[[#This Row],[Nama]]="","",COUNTA(Data_Siswa[[#Headers],[Nama]]:Data_Siswa[[#This Row],[Nama]])-1)</f>
        <v>154</v>
      </c>
      <c r="B158" s="135">
        <v>102526157</v>
      </c>
      <c r="C158" s="135" t="s">
        <v>2427</v>
      </c>
      <c r="D158" s="136" t="s">
        <v>2428</v>
      </c>
      <c r="E158" s="135" t="s">
        <v>3</v>
      </c>
      <c r="F158" s="135" t="s">
        <v>2429</v>
      </c>
      <c r="G158" s="137">
        <f>IF(Data_Siswa[[#This Row],[Nama]]="","",IF(F158=F157,G157,G157+1))</f>
        <v>6</v>
      </c>
      <c r="H158" s="137" t="str">
        <f>CONCATENATE(Data_Siswa[[#This Row],[Kelas]],"-",COUNTIF(Data_Siswa[[#Headers],[Kelas]]:Data_Siswa[[#This Row],[Kelas]],Data_Siswa[[#This Row],[Kelas]]))</f>
        <v>10 PPLG 2-1</v>
      </c>
    </row>
    <row r="159" spans="1:8" x14ac:dyDescent="0.3">
      <c r="A159" s="134">
        <f>IF(Data_Siswa[[#This Row],[Nama]]="","",COUNTA(Data_Siswa[[#Headers],[Nama]]:Data_Siswa[[#This Row],[Nama]])-1)</f>
        <v>155</v>
      </c>
      <c r="B159" s="135">
        <v>102526158</v>
      </c>
      <c r="C159" s="135" t="s">
        <v>2430</v>
      </c>
      <c r="D159" s="136" t="s">
        <v>2431</v>
      </c>
      <c r="E159" s="135" t="s">
        <v>4</v>
      </c>
      <c r="F159" s="135" t="s">
        <v>2429</v>
      </c>
      <c r="G159" s="137">
        <f>IF(Data_Siswa[[#This Row],[Nama]]="","",IF(F159=F158,G158,G158+1))</f>
        <v>6</v>
      </c>
      <c r="H159" s="137" t="str">
        <f>CONCATENATE(Data_Siswa[[#This Row],[Kelas]],"-",COUNTIF(Data_Siswa[[#Headers],[Kelas]]:Data_Siswa[[#This Row],[Kelas]],Data_Siswa[[#This Row],[Kelas]]))</f>
        <v>10 PPLG 2-2</v>
      </c>
    </row>
    <row r="160" spans="1:8" x14ac:dyDescent="0.3">
      <c r="A160" s="134">
        <f>IF(Data_Siswa[[#This Row],[Nama]]="","",COUNTA(Data_Siswa[[#Headers],[Nama]]:Data_Siswa[[#This Row],[Nama]])-1)</f>
        <v>156</v>
      </c>
      <c r="B160" s="135">
        <v>102526159</v>
      </c>
      <c r="C160" s="135" t="s">
        <v>2432</v>
      </c>
      <c r="D160" s="136" t="s">
        <v>2433</v>
      </c>
      <c r="E160" s="135" t="s">
        <v>4</v>
      </c>
      <c r="F160" s="135" t="s">
        <v>2429</v>
      </c>
      <c r="G160" s="137">
        <f>IF(Data_Siswa[[#This Row],[Nama]]="","",IF(F160=F159,G159,G159+1))</f>
        <v>6</v>
      </c>
      <c r="H160" s="137" t="str">
        <f>CONCATENATE(Data_Siswa[[#This Row],[Kelas]],"-",COUNTIF(Data_Siswa[[#Headers],[Kelas]]:Data_Siswa[[#This Row],[Kelas]],Data_Siswa[[#This Row],[Kelas]]))</f>
        <v>10 PPLG 2-3</v>
      </c>
    </row>
    <row r="161" spans="1:8" x14ac:dyDescent="0.3">
      <c r="A161" s="134">
        <f>IF(Data_Siswa[[#This Row],[Nama]]="","",COUNTA(Data_Siswa[[#Headers],[Nama]]:Data_Siswa[[#This Row],[Nama]])-1)</f>
        <v>157</v>
      </c>
      <c r="B161" s="135">
        <v>102526160</v>
      </c>
      <c r="C161" s="135" t="s">
        <v>2434</v>
      </c>
      <c r="D161" s="136" t="s">
        <v>2435</v>
      </c>
      <c r="E161" s="135" t="s">
        <v>3</v>
      </c>
      <c r="F161" s="135" t="s">
        <v>2429</v>
      </c>
      <c r="G161" s="137">
        <f>IF(Data_Siswa[[#This Row],[Nama]]="","",IF(F161=F160,G160,G160+1))</f>
        <v>6</v>
      </c>
      <c r="H161" s="137" t="str">
        <f>CONCATENATE(Data_Siswa[[#This Row],[Kelas]],"-",COUNTIF(Data_Siswa[[#Headers],[Kelas]]:Data_Siswa[[#This Row],[Kelas]],Data_Siswa[[#This Row],[Kelas]]))</f>
        <v>10 PPLG 2-4</v>
      </c>
    </row>
    <row r="162" spans="1:8" x14ac:dyDescent="0.3">
      <c r="A162" s="134">
        <f>IF(Data_Siswa[[#This Row],[Nama]]="","",COUNTA(Data_Siswa[[#Headers],[Nama]]:Data_Siswa[[#This Row],[Nama]])-1)</f>
        <v>158</v>
      </c>
      <c r="B162" s="135">
        <v>102526161</v>
      </c>
      <c r="C162" s="135" t="s">
        <v>2436</v>
      </c>
      <c r="D162" s="136" t="s">
        <v>2437</v>
      </c>
      <c r="E162" s="135" t="s">
        <v>4</v>
      </c>
      <c r="F162" s="135" t="s">
        <v>2429</v>
      </c>
      <c r="G162" s="137">
        <f>IF(Data_Siswa[[#This Row],[Nama]]="","",IF(F162=F161,G161,G161+1))</f>
        <v>6</v>
      </c>
      <c r="H162" s="137" t="str">
        <f>CONCATENATE(Data_Siswa[[#This Row],[Kelas]],"-",COUNTIF(Data_Siswa[[#Headers],[Kelas]]:Data_Siswa[[#This Row],[Kelas]],Data_Siswa[[#This Row],[Kelas]]))</f>
        <v>10 PPLG 2-5</v>
      </c>
    </row>
    <row r="163" spans="1:8" x14ac:dyDescent="0.3">
      <c r="A163" s="134">
        <f>IF(Data_Siswa[[#This Row],[Nama]]="","",COUNTA(Data_Siswa[[#Headers],[Nama]]:Data_Siswa[[#This Row],[Nama]])-1)</f>
        <v>159</v>
      </c>
      <c r="B163" s="135">
        <v>102526162</v>
      </c>
      <c r="C163" s="135" t="s">
        <v>2438</v>
      </c>
      <c r="D163" s="136" t="s">
        <v>2439</v>
      </c>
      <c r="E163" s="135" t="s">
        <v>3</v>
      </c>
      <c r="F163" s="135" t="s">
        <v>2429</v>
      </c>
      <c r="G163" s="137">
        <f>IF(Data_Siswa[[#This Row],[Nama]]="","",IF(F163=F162,G162,G162+1))</f>
        <v>6</v>
      </c>
      <c r="H163" s="137" t="str">
        <f>CONCATENATE(Data_Siswa[[#This Row],[Kelas]],"-",COUNTIF(Data_Siswa[[#Headers],[Kelas]]:Data_Siswa[[#This Row],[Kelas]],Data_Siswa[[#This Row],[Kelas]]))</f>
        <v>10 PPLG 2-6</v>
      </c>
    </row>
    <row r="164" spans="1:8" x14ac:dyDescent="0.3">
      <c r="A164" s="134">
        <f>IF(Data_Siswa[[#This Row],[Nama]]="","",COUNTA(Data_Siswa[[#Headers],[Nama]]:Data_Siswa[[#This Row],[Nama]])-1)</f>
        <v>160</v>
      </c>
      <c r="B164" s="135">
        <v>102526163</v>
      </c>
      <c r="C164" s="135" t="s">
        <v>2440</v>
      </c>
      <c r="D164" s="136" t="s">
        <v>2441</v>
      </c>
      <c r="E164" s="135" t="s">
        <v>4</v>
      </c>
      <c r="F164" s="135" t="s">
        <v>2429</v>
      </c>
      <c r="G164" s="137">
        <f>IF(Data_Siswa[[#This Row],[Nama]]="","",IF(F164=F163,G163,G163+1))</f>
        <v>6</v>
      </c>
      <c r="H164" s="137" t="str">
        <f>CONCATENATE(Data_Siswa[[#This Row],[Kelas]],"-",COUNTIF(Data_Siswa[[#Headers],[Kelas]]:Data_Siswa[[#This Row],[Kelas]],Data_Siswa[[#This Row],[Kelas]]))</f>
        <v>10 PPLG 2-7</v>
      </c>
    </row>
    <row r="165" spans="1:8" x14ac:dyDescent="0.3">
      <c r="A165" s="134">
        <f>IF(Data_Siswa[[#This Row],[Nama]]="","",COUNTA(Data_Siswa[[#Headers],[Nama]]:Data_Siswa[[#This Row],[Nama]])-1)</f>
        <v>161</v>
      </c>
      <c r="B165" s="135">
        <v>102526164</v>
      </c>
      <c r="C165" s="135" t="s">
        <v>2442</v>
      </c>
      <c r="D165" s="136" t="s">
        <v>2443</v>
      </c>
      <c r="E165" s="135" t="s">
        <v>4</v>
      </c>
      <c r="F165" s="135" t="s">
        <v>2429</v>
      </c>
      <c r="G165" s="137">
        <f>IF(Data_Siswa[[#This Row],[Nama]]="","",IF(F165=F164,G164,G164+1))</f>
        <v>6</v>
      </c>
      <c r="H165" s="137" t="str">
        <f>CONCATENATE(Data_Siswa[[#This Row],[Kelas]],"-",COUNTIF(Data_Siswa[[#Headers],[Kelas]]:Data_Siswa[[#This Row],[Kelas]],Data_Siswa[[#This Row],[Kelas]]))</f>
        <v>10 PPLG 2-8</v>
      </c>
    </row>
    <row r="166" spans="1:8" x14ac:dyDescent="0.3">
      <c r="A166" s="134">
        <f>IF(Data_Siswa[[#This Row],[Nama]]="","",COUNTA(Data_Siswa[[#Headers],[Nama]]:Data_Siswa[[#This Row],[Nama]])-1)</f>
        <v>162</v>
      </c>
      <c r="B166" s="135">
        <v>102526165</v>
      </c>
      <c r="C166" s="135" t="s">
        <v>2444</v>
      </c>
      <c r="D166" s="136" t="s">
        <v>2445</v>
      </c>
      <c r="E166" s="135" t="s">
        <v>3</v>
      </c>
      <c r="F166" s="135" t="s">
        <v>2429</v>
      </c>
      <c r="G166" s="137">
        <f>IF(Data_Siswa[[#This Row],[Nama]]="","",IF(F166=F165,G165,G165+1))</f>
        <v>6</v>
      </c>
      <c r="H166" s="137" t="str">
        <f>CONCATENATE(Data_Siswa[[#This Row],[Kelas]],"-",COUNTIF(Data_Siswa[[#Headers],[Kelas]]:Data_Siswa[[#This Row],[Kelas]],Data_Siswa[[#This Row],[Kelas]]))</f>
        <v>10 PPLG 2-9</v>
      </c>
    </row>
    <row r="167" spans="1:8" x14ac:dyDescent="0.3">
      <c r="A167" s="134">
        <f>IF(Data_Siswa[[#This Row],[Nama]]="","",COUNTA(Data_Siswa[[#Headers],[Nama]]:Data_Siswa[[#This Row],[Nama]])-1)</f>
        <v>163</v>
      </c>
      <c r="B167" s="135">
        <v>102526166</v>
      </c>
      <c r="C167" s="135" t="s">
        <v>2446</v>
      </c>
      <c r="D167" s="136" t="s">
        <v>2447</v>
      </c>
      <c r="E167" s="135" t="s">
        <v>3</v>
      </c>
      <c r="F167" s="135" t="s">
        <v>2429</v>
      </c>
      <c r="G167" s="137">
        <f>IF(Data_Siswa[[#This Row],[Nama]]="","",IF(F167=F166,G166,G166+1))</f>
        <v>6</v>
      </c>
      <c r="H167" s="137" t="str">
        <f>CONCATENATE(Data_Siswa[[#This Row],[Kelas]],"-",COUNTIF(Data_Siswa[[#Headers],[Kelas]]:Data_Siswa[[#This Row],[Kelas]],Data_Siswa[[#This Row],[Kelas]]))</f>
        <v>10 PPLG 2-10</v>
      </c>
    </row>
    <row r="168" spans="1:8" x14ac:dyDescent="0.3">
      <c r="A168" s="134">
        <f>IF(Data_Siswa[[#This Row],[Nama]]="","",COUNTA(Data_Siswa[[#Headers],[Nama]]:Data_Siswa[[#This Row],[Nama]])-1)</f>
        <v>164</v>
      </c>
      <c r="B168" s="135">
        <v>102526167</v>
      </c>
      <c r="C168" s="135" t="s">
        <v>2448</v>
      </c>
      <c r="D168" s="136" t="s">
        <v>2449</v>
      </c>
      <c r="E168" s="135" t="s">
        <v>4</v>
      </c>
      <c r="F168" s="135" t="s">
        <v>2429</v>
      </c>
      <c r="G168" s="137">
        <f>IF(Data_Siswa[[#This Row],[Nama]]="","",IF(F168=F167,G167,G167+1))</f>
        <v>6</v>
      </c>
      <c r="H168" s="137" t="str">
        <f>CONCATENATE(Data_Siswa[[#This Row],[Kelas]],"-",COUNTIF(Data_Siswa[[#Headers],[Kelas]]:Data_Siswa[[#This Row],[Kelas]],Data_Siswa[[#This Row],[Kelas]]))</f>
        <v>10 PPLG 2-11</v>
      </c>
    </row>
    <row r="169" spans="1:8" x14ac:dyDescent="0.3">
      <c r="A169" s="134">
        <f>IF(Data_Siswa[[#This Row],[Nama]]="","",COUNTA(Data_Siswa[[#Headers],[Nama]]:Data_Siswa[[#This Row],[Nama]])-1)</f>
        <v>165</v>
      </c>
      <c r="B169" s="135">
        <v>102526168</v>
      </c>
      <c r="C169" s="135" t="s">
        <v>2450</v>
      </c>
      <c r="D169" s="136" t="s">
        <v>2451</v>
      </c>
      <c r="E169" s="135" t="s">
        <v>4</v>
      </c>
      <c r="F169" s="135" t="s">
        <v>2429</v>
      </c>
      <c r="G169" s="137">
        <f>IF(Data_Siswa[[#This Row],[Nama]]="","",IF(F169=F168,G168,G168+1))</f>
        <v>6</v>
      </c>
      <c r="H169" s="137" t="str">
        <f>CONCATENATE(Data_Siswa[[#This Row],[Kelas]],"-",COUNTIF(Data_Siswa[[#Headers],[Kelas]]:Data_Siswa[[#This Row],[Kelas]],Data_Siswa[[#This Row],[Kelas]]))</f>
        <v>10 PPLG 2-12</v>
      </c>
    </row>
    <row r="170" spans="1:8" x14ac:dyDescent="0.3">
      <c r="A170" s="134">
        <f>IF(Data_Siswa[[#This Row],[Nama]]="","",COUNTA(Data_Siswa[[#Headers],[Nama]]:Data_Siswa[[#This Row],[Nama]])-1)</f>
        <v>166</v>
      </c>
      <c r="B170" s="135">
        <v>102526169</v>
      </c>
      <c r="C170" s="135" t="s">
        <v>2452</v>
      </c>
      <c r="D170" s="136" t="s">
        <v>2453</v>
      </c>
      <c r="E170" s="135" t="s">
        <v>4</v>
      </c>
      <c r="F170" s="135" t="s">
        <v>2429</v>
      </c>
      <c r="G170" s="137">
        <f>IF(Data_Siswa[[#This Row],[Nama]]="","",IF(F170=F169,G169,G169+1))</f>
        <v>6</v>
      </c>
      <c r="H170" s="137" t="str">
        <f>CONCATENATE(Data_Siswa[[#This Row],[Kelas]],"-",COUNTIF(Data_Siswa[[#Headers],[Kelas]]:Data_Siswa[[#This Row],[Kelas]],Data_Siswa[[#This Row],[Kelas]]))</f>
        <v>10 PPLG 2-13</v>
      </c>
    </row>
    <row r="171" spans="1:8" x14ac:dyDescent="0.3">
      <c r="A171" s="134">
        <f>IF(Data_Siswa[[#This Row],[Nama]]="","",COUNTA(Data_Siswa[[#Headers],[Nama]]:Data_Siswa[[#This Row],[Nama]])-1)</f>
        <v>167</v>
      </c>
      <c r="B171" s="135">
        <v>102526170</v>
      </c>
      <c r="C171" s="135" t="s">
        <v>2454</v>
      </c>
      <c r="D171" s="136" t="s">
        <v>2455</v>
      </c>
      <c r="E171" s="135" t="s">
        <v>4</v>
      </c>
      <c r="F171" s="135" t="s">
        <v>2429</v>
      </c>
      <c r="G171" s="137">
        <f>IF(Data_Siswa[[#This Row],[Nama]]="","",IF(F171=F170,G170,G170+1))</f>
        <v>6</v>
      </c>
      <c r="H171" s="137" t="str">
        <f>CONCATENATE(Data_Siswa[[#This Row],[Kelas]],"-",COUNTIF(Data_Siswa[[#Headers],[Kelas]]:Data_Siswa[[#This Row],[Kelas]],Data_Siswa[[#This Row],[Kelas]]))</f>
        <v>10 PPLG 2-14</v>
      </c>
    </row>
    <row r="172" spans="1:8" x14ac:dyDescent="0.3">
      <c r="A172" s="134">
        <f>IF(Data_Siswa[[#This Row],[Nama]]="","",COUNTA(Data_Siswa[[#Headers],[Nama]]:Data_Siswa[[#This Row],[Nama]])-1)</f>
        <v>168</v>
      </c>
      <c r="B172" s="135">
        <v>102526171</v>
      </c>
      <c r="C172" s="135" t="s">
        <v>2456</v>
      </c>
      <c r="D172" s="136" t="s">
        <v>2457</v>
      </c>
      <c r="E172" s="135" t="s">
        <v>4</v>
      </c>
      <c r="F172" s="135" t="s">
        <v>2429</v>
      </c>
      <c r="G172" s="137">
        <f>IF(Data_Siswa[[#This Row],[Nama]]="","",IF(F172=F171,G171,G171+1))</f>
        <v>6</v>
      </c>
      <c r="H172" s="137" t="str">
        <f>CONCATENATE(Data_Siswa[[#This Row],[Kelas]],"-",COUNTIF(Data_Siswa[[#Headers],[Kelas]]:Data_Siswa[[#This Row],[Kelas]],Data_Siswa[[#This Row],[Kelas]]))</f>
        <v>10 PPLG 2-15</v>
      </c>
    </row>
    <row r="173" spans="1:8" x14ac:dyDescent="0.3">
      <c r="A173" s="134">
        <f>IF(Data_Siswa[[#This Row],[Nama]]="","",COUNTA(Data_Siswa[[#Headers],[Nama]]:Data_Siswa[[#This Row],[Nama]])-1)</f>
        <v>169</v>
      </c>
      <c r="B173" s="135">
        <v>102526172</v>
      </c>
      <c r="C173" s="135" t="s">
        <v>2458</v>
      </c>
      <c r="D173" s="136" t="s">
        <v>2459</v>
      </c>
      <c r="E173" s="135" t="s">
        <v>4</v>
      </c>
      <c r="F173" s="135" t="s">
        <v>2429</v>
      </c>
      <c r="G173" s="137">
        <f>IF(Data_Siswa[[#This Row],[Nama]]="","",IF(F173=F172,G172,G172+1))</f>
        <v>6</v>
      </c>
      <c r="H173" s="137" t="str">
        <f>CONCATENATE(Data_Siswa[[#This Row],[Kelas]],"-",COUNTIF(Data_Siswa[[#Headers],[Kelas]]:Data_Siswa[[#This Row],[Kelas]],Data_Siswa[[#This Row],[Kelas]]))</f>
        <v>10 PPLG 2-16</v>
      </c>
    </row>
    <row r="174" spans="1:8" x14ac:dyDescent="0.3">
      <c r="A174" s="134">
        <f>IF(Data_Siswa[[#This Row],[Nama]]="","",COUNTA(Data_Siswa[[#Headers],[Nama]]:Data_Siswa[[#This Row],[Nama]])-1)</f>
        <v>170</v>
      </c>
      <c r="B174" s="135">
        <v>102526173</v>
      </c>
      <c r="C174" s="135" t="s">
        <v>2460</v>
      </c>
      <c r="D174" s="136" t="s">
        <v>2461</v>
      </c>
      <c r="E174" s="135" t="s">
        <v>3</v>
      </c>
      <c r="F174" s="135" t="s">
        <v>2429</v>
      </c>
      <c r="G174" s="137">
        <f>IF(Data_Siswa[[#This Row],[Nama]]="","",IF(F174=F173,G173,G173+1))</f>
        <v>6</v>
      </c>
      <c r="H174" s="137" t="str">
        <f>CONCATENATE(Data_Siswa[[#This Row],[Kelas]],"-",COUNTIF(Data_Siswa[[#Headers],[Kelas]]:Data_Siswa[[#This Row],[Kelas]],Data_Siswa[[#This Row],[Kelas]]))</f>
        <v>10 PPLG 2-17</v>
      </c>
    </row>
    <row r="175" spans="1:8" x14ac:dyDescent="0.3">
      <c r="A175" s="134">
        <f>IF(Data_Siswa[[#This Row],[Nama]]="","",COUNTA(Data_Siswa[[#Headers],[Nama]]:Data_Siswa[[#This Row],[Nama]])-1)</f>
        <v>171</v>
      </c>
      <c r="B175" s="135">
        <v>102526174</v>
      </c>
      <c r="C175" s="135" t="s">
        <v>2462</v>
      </c>
      <c r="D175" s="136" t="s">
        <v>2463</v>
      </c>
      <c r="E175" s="135" t="s">
        <v>3</v>
      </c>
      <c r="F175" s="135" t="s">
        <v>2429</v>
      </c>
      <c r="G175" s="137">
        <f>IF(Data_Siswa[[#This Row],[Nama]]="","",IF(F175=F174,G174,G174+1))</f>
        <v>6</v>
      </c>
      <c r="H175" s="137" t="str">
        <f>CONCATENATE(Data_Siswa[[#This Row],[Kelas]],"-",COUNTIF(Data_Siswa[[#Headers],[Kelas]]:Data_Siswa[[#This Row],[Kelas]],Data_Siswa[[#This Row],[Kelas]]))</f>
        <v>10 PPLG 2-18</v>
      </c>
    </row>
    <row r="176" spans="1:8" x14ac:dyDescent="0.3">
      <c r="A176" s="134">
        <f>IF(Data_Siswa[[#This Row],[Nama]]="","",COUNTA(Data_Siswa[[#Headers],[Nama]]:Data_Siswa[[#This Row],[Nama]])-1)</f>
        <v>172</v>
      </c>
      <c r="B176" s="135">
        <v>102526175</v>
      </c>
      <c r="C176" s="135" t="s">
        <v>2464</v>
      </c>
      <c r="D176" s="136" t="s">
        <v>2465</v>
      </c>
      <c r="E176" s="135" t="s">
        <v>3</v>
      </c>
      <c r="F176" s="135" t="s">
        <v>2429</v>
      </c>
      <c r="G176" s="137">
        <f>IF(Data_Siswa[[#This Row],[Nama]]="","",IF(F176=F175,G175,G175+1))</f>
        <v>6</v>
      </c>
      <c r="H176" s="137" t="str">
        <f>CONCATENATE(Data_Siswa[[#This Row],[Kelas]],"-",COUNTIF(Data_Siswa[[#Headers],[Kelas]]:Data_Siswa[[#This Row],[Kelas]],Data_Siswa[[#This Row],[Kelas]]))</f>
        <v>10 PPLG 2-19</v>
      </c>
    </row>
    <row r="177" spans="1:8" x14ac:dyDescent="0.3">
      <c r="A177" s="134">
        <f>IF(Data_Siswa[[#This Row],[Nama]]="","",COUNTA(Data_Siswa[[#Headers],[Nama]]:Data_Siswa[[#This Row],[Nama]])-1)</f>
        <v>173</v>
      </c>
      <c r="B177" s="135">
        <v>102526176</v>
      </c>
      <c r="C177" s="135" t="s">
        <v>2466</v>
      </c>
      <c r="D177" s="136" t="s">
        <v>2467</v>
      </c>
      <c r="E177" s="135" t="s">
        <v>4</v>
      </c>
      <c r="F177" s="135" t="s">
        <v>2429</v>
      </c>
      <c r="G177" s="137">
        <f>IF(Data_Siswa[[#This Row],[Nama]]="","",IF(F177=F176,G176,G176+1))</f>
        <v>6</v>
      </c>
      <c r="H177" s="137" t="str">
        <f>CONCATENATE(Data_Siswa[[#This Row],[Kelas]],"-",COUNTIF(Data_Siswa[[#Headers],[Kelas]]:Data_Siswa[[#This Row],[Kelas]],Data_Siswa[[#This Row],[Kelas]]))</f>
        <v>10 PPLG 2-20</v>
      </c>
    </row>
    <row r="178" spans="1:8" x14ac:dyDescent="0.3">
      <c r="A178" s="134">
        <f>IF(Data_Siswa[[#This Row],[Nama]]="","",COUNTA(Data_Siswa[[#Headers],[Nama]]:Data_Siswa[[#This Row],[Nama]])-1)</f>
        <v>174</v>
      </c>
      <c r="B178" s="135">
        <v>102526177</v>
      </c>
      <c r="C178" s="135" t="s">
        <v>2468</v>
      </c>
      <c r="D178" s="136" t="s">
        <v>2469</v>
      </c>
      <c r="E178" s="135" t="s">
        <v>4</v>
      </c>
      <c r="F178" s="135" t="s">
        <v>2429</v>
      </c>
      <c r="G178" s="137">
        <f>IF(Data_Siswa[[#This Row],[Nama]]="","",IF(F178=F177,G177,G177+1))</f>
        <v>6</v>
      </c>
      <c r="H178" s="137" t="str">
        <f>CONCATENATE(Data_Siswa[[#This Row],[Kelas]],"-",COUNTIF(Data_Siswa[[#Headers],[Kelas]]:Data_Siswa[[#This Row],[Kelas]],Data_Siswa[[#This Row],[Kelas]]))</f>
        <v>10 PPLG 2-21</v>
      </c>
    </row>
    <row r="179" spans="1:8" x14ac:dyDescent="0.3">
      <c r="A179" s="134">
        <f>IF(Data_Siswa[[#This Row],[Nama]]="","",COUNTA(Data_Siswa[[#Headers],[Nama]]:Data_Siswa[[#This Row],[Nama]])-1)</f>
        <v>175</v>
      </c>
      <c r="B179" s="135">
        <v>102526178</v>
      </c>
      <c r="C179" s="135" t="s">
        <v>2470</v>
      </c>
      <c r="D179" s="136" t="s">
        <v>2471</v>
      </c>
      <c r="E179" s="135" t="s">
        <v>4</v>
      </c>
      <c r="F179" s="135" t="s">
        <v>2429</v>
      </c>
      <c r="G179" s="137">
        <f>IF(Data_Siswa[[#This Row],[Nama]]="","",IF(F179=F178,G178,G178+1))</f>
        <v>6</v>
      </c>
      <c r="H179" s="137" t="str">
        <f>CONCATENATE(Data_Siswa[[#This Row],[Kelas]],"-",COUNTIF(Data_Siswa[[#Headers],[Kelas]]:Data_Siswa[[#This Row],[Kelas]],Data_Siswa[[#This Row],[Kelas]]))</f>
        <v>10 PPLG 2-22</v>
      </c>
    </row>
    <row r="180" spans="1:8" x14ac:dyDescent="0.3">
      <c r="A180" s="134">
        <f>IF(Data_Siswa[[#This Row],[Nama]]="","",COUNTA(Data_Siswa[[#Headers],[Nama]]:Data_Siswa[[#This Row],[Nama]])-1)</f>
        <v>176</v>
      </c>
      <c r="B180" s="135">
        <v>102526179</v>
      </c>
      <c r="C180" s="135" t="s">
        <v>2472</v>
      </c>
      <c r="D180" s="136" t="s">
        <v>2473</v>
      </c>
      <c r="E180" s="135" t="s">
        <v>4</v>
      </c>
      <c r="F180" s="135" t="s">
        <v>2429</v>
      </c>
      <c r="G180" s="137">
        <f>IF(Data_Siswa[[#This Row],[Nama]]="","",IF(F180=F179,G179,G179+1))</f>
        <v>6</v>
      </c>
      <c r="H180" s="137" t="str">
        <f>CONCATENATE(Data_Siswa[[#This Row],[Kelas]],"-",COUNTIF(Data_Siswa[[#Headers],[Kelas]]:Data_Siswa[[#This Row],[Kelas]],Data_Siswa[[#This Row],[Kelas]]))</f>
        <v>10 PPLG 2-23</v>
      </c>
    </row>
    <row r="181" spans="1:8" x14ac:dyDescent="0.3">
      <c r="A181" s="134">
        <f>IF(Data_Siswa[[#This Row],[Nama]]="","",COUNTA(Data_Siswa[[#Headers],[Nama]]:Data_Siswa[[#This Row],[Nama]])-1)</f>
        <v>177</v>
      </c>
      <c r="B181" s="135">
        <v>102526180</v>
      </c>
      <c r="C181" s="135" t="s">
        <v>2474</v>
      </c>
      <c r="D181" s="136" t="s">
        <v>2475</v>
      </c>
      <c r="E181" s="135" t="s">
        <v>4</v>
      </c>
      <c r="F181" s="135" t="s">
        <v>2429</v>
      </c>
      <c r="G181" s="137">
        <f>IF(Data_Siswa[[#This Row],[Nama]]="","",IF(F181=F180,G180,G180+1))</f>
        <v>6</v>
      </c>
      <c r="H181" s="137" t="str">
        <f>CONCATENATE(Data_Siswa[[#This Row],[Kelas]],"-",COUNTIF(Data_Siswa[[#Headers],[Kelas]]:Data_Siswa[[#This Row],[Kelas]],Data_Siswa[[#This Row],[Kelas]]))</f>
        <v>10 PPLG 2-24</v>
      </c>
    </row>
    <row r="182" spans="1:8" x14ac:dyDescent="0.3">
      <c r="A182" s="134">
        <f>IF(Data_Siswa[[#This Row],[Nama]]="","",COUNTA(Data_Siswa[[#Headers],[Nama]]:Data_Siswa[[#This Row],[Nama]])-1)</f>
        <v>178</v>
      </c>
      <c r="B182" s="135">
        <v>102526181</v>
      </c>
      <c r="C182" s="135" t="s">
        <v>2476</v>
      </c>
      <c r="D182" s="136" t="s">
        <v>2477</v>
      </c>
      <c r="E182" s="135" t="s">
        <v>4</v>
      </c>
      <c r="F182" s="135" t="s">
        <v>2429</v>
      </c>
      <c r="G182" s="137">
        <f>IF(Data_Siswa[[#This Row],[Nama]]="","",IF(F182=F181,G181,G181+1))</f>
        <v>6</v>
      </c>
      <c r="H182" s="137" t="str">
        <f>CONCATENATE(Data_Siswa[[#This Row],[Kelas]],"-",COUNTIF(Data_Siswa[[#Headers],[Kelas]]:Data_Siswa[[#This Row],[Kelas]],Data_Siswa[[#This Row],[Kelas]]))</f>
        <v>10 PPLG 2-25</v>
      </c>
    </row>
    <row r="183" spans="1:8" x14ac:dyDescent="0.3">
      <c r="A183" s="134">
        <f>IF(Data_Siswa[[#This Row],[Nama]]="","",COUNTA(Data_Siswa[[#Headers],[Nama]]:Data_Siswa[[#This Row],[Nama]])-1)</f>
        <v>179</v>
      </c>
      <c r="B183" s="135">
        <v>102526182</v>
      </c>
      <c r="C183" s="135" t="s">
        <v>2478</v>
      </c>
      <c r="D183" s="136" t="s">
        <v>2479</v>
      </c>
      <c r="E183" s="135" t="s">
        <v>4</v>
      </c>
      <c r="F183" s="135" t="s">
        <v>2429</v>
      </c>
      <c r="G183" s="137">
        <f>IF(Data_Siswa[[#This Row],[Nama]]="","",IF(F183=F182,G182,G182+1))</f>
        <v>6</v>
      </c>
      <c r="H183" s="137" t="str">
        <f>CONCATENATE(Data_Siswa[[#This Row],[Kelas]],"-",COUNTIF(Data_Siswa[[#Headers],[Kelas]]:Data_Siswa[[#This Row],[Kelas]],Data_Siswa[[#This Row],[Kelas]]))</f>
        <v>10 PPLG 2-26</v>
      </c>
    </row>
    <row r="184" spans="1:8" x14ac:dyDescent="0.3">
      <c r="A184" s="134">
        <f>IF(Data_Siswa[[#This Row],[Nama]]="","",COUNTA(Data_Siswa[[#Headers],[Nama]]:Data_Siswa[[#This Row],[Nama]])-1)</f>
        <v>180</v>
      </c>
      <c r="B184" s="135">
        <v>102526183</v>
      </c>
      <c r="C184" s="135" t="s">
        <v>2480</v>
      </c>
      <c r="D184" s="136" t="s">
        <v>2481</v>
      </c>
      <c r="E184" s="135" t="s">
        <v>4</v>
      </c>
      <c r="F184" s="135" t="s">
        <v>2429</v>
      </c>
      <c r="G184" s="137">
        <f>IF(Data_Siswa[[#This Row],[Nama]]="","",IF(F184=F183,G183,G183+1))</f>
        <v>6</v>
      </c>
      <c r="H184" s="137" t="str">
        <f>CONCATENATE(Data_Siswa[[#This Row],[Kelas]],"-",COUNTIF(Data_Siswa[[#Headers],[Kelas]]:Data_Siswa[[#This Row],[Kelas]],Data_Siswa[[#This Row],[Kelas]]))</f>
        <v>10 PPLG 2-27</v>
      </c>
    </row>
    <row r="185" spans="1:8" x14ac:dyDescent="0.3">
      <c r="A185" s="134">
        <f>IF(Data_Siswa[[#This Row],[Nama]]="","",COUNTA(Data_Siswa[[#Headers],[Nama]]:Data_Siswa[[#This Row],[Nama]])-1)</f>
        <v>181</v>
      </c>
      <c r="B185" s="135">
        <v>102526184</v>
      </c>
      <c r="C185" s="135" t="s">
        <v>2482</v>
      </c>
      <c r="D185" s="136" t="s">
        <v>2483</v>
      </c>
      <c r="E185" s="135" t="s">
        <v>4</v>
      </c>
      <c r="F185" s="135" t="s">
        <v>2429</v>
      </c>
      <c r="G185" s="137">
        <f>IF(Data_Siswa[[#This Row],[Nama]]="","",IF(F185=F184,G184,G184+1))</f>
        <v>6</v>
      </c>
      <c r="H185" s="137" t="str">
        <f>CONCATENATE(Data_Siswa[[#This Row],[Kelas]],"-",COUNTIF(Data_Siswa[[#Headers],[Kelas]]:Data_Siswa[[#This Row],[Kelas]],Data_Siswa[[#This Row],[Kelas]]))</f>
        <v>10 PPLG 2-28</v>
      </c>
    </row>
    <row r="186" spans="1:8" x14ac:dyDescent="0.3">
      <c r="A186" s="134">
        <f>IF(Data_Siswa[[#This Row],[Nama]]="","",COUNTA(Data_Siswa[[#Headers],[Nama]]:Data_Siswa[[#This Row],[Nama]])-1)</f>
        <v>182</v>
      </c>
      <c r="B186" s="135">
        <v>102526185</v>
      </c>
      <c r="C186" s="135" t="s">
        <v>2484</v>
      </c>
      <c r="D186" s="136" t="s">
        <v>2485</v>
      </c>
      <c r="E186" s="135" t="s">
        <v>4</v>
      </c>
      <c r="F186" s="135" t="s">
        <v>2429</v>
      </c>
      <c r="G186" s="137">
        <f>IF(Data_Siswa[[#This Row],[Nama]]="","",IF(F186=F185,G185,G185+1))</f>
        <v>6</v>
      </c>
      <c r="H186" s="137" t="str">
        <f>CONCATENATE(Data_Siswa[[#This Row],[Kelas]],"-",COUNTIF(Data_Siswa[[#Headers],[Kelas]]:Data_Siswa[[#This Row],[Kelas]],Data_Siswa[[#This Row],[Kelas]]))</f>
        <v>10 PPLG 2-29</v>
      </c>
    </row>
    <row r="187" spans="1:8" x14ac:dyDescent="0.3">
      <c r="A187" s="134">
        <f>IF(Data_Siswa[[#This Row],[Nama]]="","",COUNTA(Data_Siswa[[#Headers],[Nama]]:Data_Siswa[[#This Row],[Nama]])-1)</f>
        <v>183</v>
      </c>
      <c r="B187" s="135">
        <v>102526186</v>
      </c>
      <c r="C187" s="135" t="s">
        <v>2486</v>
      </c>
      <c r="D187" s="136" t="s">
        <v>2487</v>
      </c>
      <c r="E187" s="135" t="s">
        <v>4</v>
      </c>
      <c r="F187" s="135" t="s">
        <v>2429</v>
      </c>
      <c r="G187" s="137">
        <f>IF(Data_Siswa[[#This Row],[Nama]]="","",IF(F187=F186,G186,G186+1))</f>
        <v>6</v>
      </c>
      <c r="H187" s="137" t="str">
        <f>CONCATENATE(Data_Siswa[[#This Row],[Kelas]],"-",COUNTIF(Data_Siswa[[#Headers],[Kelas]]:Data_Siswa[[#This Row],[Kelas]],Data_Siswa[[#This Row],[Kelas]]))</f>
        <v>10 PPLG 2-30</v>
      </c>
    </row>
    <row r="188" spans="1:8" x14ac:dyDescent="0.3">
      <c r="A188" s="134">
        <f>IF(Data_Siswa[[#This Row],[Nama]]="","",COUNTA(Data_Siswa[[#Headers],[Nama]]:Data_Siswa[[#This Row],[Nama]])-1)</f>
        <v>184</v>
      </c>
      <c r="B188" s="135">
        <v>102526187</v>
      </c>
      <c r="C188" s="135" t="s">
        <v>2488</v>
      </c>
      <c r="D188" s="136" t="s">
        <v>2489</v>
      </c>
      <c r="E188" s="135" t="s">
        <v>4</v>
      </c>
      <c r="F188" s="135" t="s">
        <v>2429</v>
      </c>
      <c r="G188" s="137">
        <f>IF(Data_Siswa[[#This Row],[Nama]]="","",IF(F188=F187,G187,G187+1))</f>
        <v>6</v>
      </c>
      <c r="H188" s="137" t="str">
        <f>CONCATENATE(Data_Siswa[[#This Row],[Kelas]],"-",COUNTIF(Data_Siswa[[#Headers],[Kelas]]:Data_Siswa[[#This Row],[Kelas]],Data_Siswa[[#This Row],[Kelas]]))</f>
        <v>10 PPLG 2-31</v>
      </c>
    </row>
    <row r="189" spans="1:8" x14ac:dyDescent="0.3">
      <c r="A189" s="134">
        <f>IF(Data_Siswa[[#This Row],[Nama]]="","",COUNTA(Data_Siswa[[#Headers],[Nama]]:Data_Siswa[[#This Row],[Nama]])-1)</f>
        <v>185</v>
      </c>
      <c r="B189" s="135">
        <v>102526188</v>
      </c>
      <c r="C189" s="135" t="s">
        <v>2490</v>
      </c>
      <c r="D189" s="136" t="s">
        <v>2491</v>
      </c>
      <c r="E189" s="135" t="s">
        <v>4</v>
      </c>
      <c r="F189" s="135" t="s">
        <v>2429</v>
      </c>
      <c r="G189" s="137">
        <f>IF(Data_Siswa[[#This Row],[Nama]]="","",IF(F189=F188,G188,G188+1))</f>
        <v>6</v>
      </c>
      <c r="H189" s="137" t="str">
        <f>CONCATENATE(Data_Siswa[[#This Row],[Kelas]],"-",COUNTIF(Data_Siswa[[#Headers],[Kelas]]:Data_Siswa[[#This Row],[Kelas]],Data_Siswa[[#This Row],[Kelas]]))</f>
        <v>10 PPLG 2-32</v>
      </c>
    </row>
    <row r="190" spans="1:8" x14ac:dyDescent="0.3">
      <c r="A190" s="134">
        <f>IF(Data_Siswa[[#This Row],[Nama]]="","",COUNTA(Data_Siswa[[#Headers],[Nama]]:Data_Siswa[[#This Row],[Nama]])-1)</f>
        <v>186</v>
      </c>
      <c r="B190" s="135">
        <v>102526189</v>
      </c>
      <c r="C190" s="135" t="s">
        <v>2492</v>
      </c>
      <c r="D190" s="136" t="s">
        <v>2493</v>
      </c>
      <c r="E190" s="135" t="s">
        <v>4</v>
      </c>
      <c r="F190" s="135" t="s">
        <v>2429</v>
      </c>
      <c r="G190" s="137">
        <f>IF(Data_Siswa[[#This Row],[Nama]]="","",IF(F190=F189,G189,G189+1))</f>
        <v>6</v>
      </c>
      <c r="H190" s="137" t="str">
        <f>CONCATENATE(Data_Siswa[[#This Row],[Kelas]],"-",COUNTIF(Data_Siswa[[#Headers],[Kelas]]:Data_Siswa[[#This Row],[Kelas]],Data_Siswa[[#This Row],[Kelas]]))</f>
        <v>10 PPLG 2-33</v>
      </c>
    </row>
    <row r="191" spans="1:8" x14ac:dyDescent="0.3">
      <c r="A191" s="134">
        <f>IF(Data_Siswa[[#This Row],[Nama]]="","",COUNTA(Data_Siswa[[#Headers],[Nama]]:Data_Siswa[[#This Row],[Nama]])-1)</f>
        <v>187</v>
      </c>
      <c r="B191" s="135">
        <v>102526190</v>
      </c>
      <c r="C191" s="135" t="s">
        <v>2494</v>
      </c>
      <c r="D191" s="136" t="s">
        <v>2495</v>
      </c>
      <c r="E191" s="135" t="s">
        <v>4</v>
      </c>
      <c r="F191" s="135" t="s">
        <v>2429</v>
      </c>
      <c r="G191" s="137">
        <f>IF(Data_Siswa[[#This Row],[Nama]]="","",IF(F191=F190,G190,G190+1))</f>
        <v>6</v>
      </c>
      <c r="H191" s="137" t="str">
        <f>CONCATENATE(Data_Siswa[[#This Row],[Kelas]],"-",COUNTIF(Data_Siswa[[#Headers],[Kelas]]:Data_Siswa[[#This Row],[Kelas]],Data_Siswa[[#This Row],[Kelas]]))</f>
        <v>10 PPLG 2-34</v>
      </c>
    </row>
    <row r="192" spans="1:8" x14ac:dyDescent="0.3">
      <c r="A192" s="134">
        <f>IF(Data_Siswa[[#This Row],[Nama]]="","",COUNTA(Data_Siswa[[#Headers],[Nama]]:Data_Siswa[[#This Row],[Nama]])-1)</f>
        <v>188</v>
      </c>
      <c r="B192" s="135">
        <v>102526191</v>
      </c>
      <c r="C192" s="135" t="s">
        <v>2496</v>
      </c>
      <c r="D192" s="136" t="s">
        <v>2497</v>
      </c>
      <c r="E192" s="135" t="s">
        <v>4</v>
      </c>
      <c r="F192" s="135" t="s">
        <v>2429</v>
      </c>
      <c r="G192" s="137">
        <f>IF(Data_Siswa[[#This Row],[Nama]]="","",IF(F192=F191,G191,G191+1))</f>
        <v>6</v>
      </c>
      <c r="H192" s="137" t="str">
        <f>CONCATENATE(Data_Siswa[[#This Row],[Kelas]],"-",COUNTIF(Data_Siswa[[#Headers],[Kelas]]:Data_Siswa[[#This Row],[Kelas]],Data_Siswa[[#This Row],[Kelas]]))</f>
        <v>10 PPLG 2-35</v>
      </c>
    </row>
    <row r="193" spans="1:8" x14ac:dyDescent="0.3">
      <c r="A193" s="134">
        <f>IF(Data_Siswa[[#This Row],[Nama]]="","",COUNTA(Data_Siswa[[#Headers],[Nama]]:Data_Siswa[[#This Row],[Nama]])-1)</f>
        <v>189</v>
      </c>
      <c r="B193" s="135">
        <v>102526192</v>
      </c>
      <c r="C193" s="135" t="s">
        <v>2498</v>
      </c>
      <c r="D193" s="136" t="s">
        <v>2499</v>
      </c>
      <c r="E193" s="135" t="s">
        <v>4</v>
      </c>
      <c r="F193" s="135" t="s">
        <v>2429</v>
      </c>
      <c r="G193" s="137">
        <f>IF(Data_Siswa[[#This Row],[Nama]]="","",IF(F193=F192,G192,G192+1))</f>
        <v>6</v>
      </c>
      <c r="H193" s="137" t="str">
        <f>CONCATENATE(Data_Siswa[[#This Row],[Kelas]],"-",COUNTIF(Data_Siswa[[#Headers],[Kelas]]:Data_Siswa[[#This Row],[Kelas]],Data_Siswa[[#This Row],[Kelas]]))</f>
        <v>10 PPLG 2-36</v>
      </c>
    </row>
    <row r="194" spans="1:8" x14ac:dyDescent="0.3">
      <c r="A194" s="134">
        <f>IF(Data_Siswa[[#This Row],[Nama]]="","",COUNTA(Data_Siswa[[#Headers],[Nama]]:Data_Siswa[[#This Row],[Nama]])-1)</f>
        <v>190</v>
      </c>
      <c r="B194" s="135">
        <v>102526193</v>
      </c>
      <c r="C194" s="135" t="s">
        <v>2500</v>
      </c>
      <c r="D194" s="136" t="s">
        <v>2501</v>
      </c>
      <c r="E194" s="135" t="s">
        <v>4</v>
      </c>
      <c r="F194" s="135" t="s">
        <v>2502</v>
      </c>
      <c r="G194" s="137">
        <f>IF(Data_Siswa[[#This Row],[Nama]]="","",IF(F194=F193,G193,G193+1))</f>
        <v>7</v>
      </c>
      <c r="H194" s="137" t="str">
        <f>CONCATENATE(Data_Siswa[[#This Row],[Kelas]],"-",COUNTIF(Data_Siswa[[#Headers],[Kelas]]:Data_Siswa[[#This Row],[Kelas]],Data_Siswa[[#This Row],[Kelas]]))</f>
        <v>10 PPLG 3-1</v>
      </c>
    </row>
    <row r="195" spans="1:8" x14ac:dyDescent="0.3">
      <c r="A195" s="134">
        <f>IF(Data_Siswa[[#This Row],[Nama]]="","",COUNTA(Data_Siswa[[#Headers],[Nama]]:Data_Siswa[[#This Row],[Nama]])-1)</f>
        <v>191</v>
      </c>
      <c r="B195" s="135">
        <v>102526194</v>
      </c>
      <c r="C195" s="135" t="s">
        <v>2503</v>
      </c>
      <c r="D195" s="136" t="s">
        <v>2504</v>
      </c>
      <c r="E195" s="135" t="s">
        <v>3</v>
      </c>
      <c r="F195" s="135" t="s">
        <v>2502</v>
      </c>
      <c r="G195" s="137">
        <f>IF(Data_Siswa[[#This Row],[Nama]]="","",IF(F195=F194,G194,G194+1))</f>
        <v>7</v>
      </c>
      <c r="H195" s="137" t="str">
        <f>CONCATENATE(Data_Siswa[[#This Row],[Kelas]],"-",COUNTIF(Data_Siswa[[#Headers],[Kelas]]:Data_Siswa[[#This Row],[Kelas]],Data_Siswa[[#This Row],[Kelas]]))</f>
        <v>10 PPLG 3-2</v>
      </c>
    </row>
    <row r="196" spans="1:8" x14ac:dyDescent="0.3">
      <c r="A196" s="134">
        <f>IF(Data_Siswa[[#This Row],[Nama]]="","",COUNTA(Data_Siswa[[#Headers],[Nama]]:Data_Siswa[[#This Row],[Nama]])-1)</f>
        <v>192</v>
      </c>
      <c r="B196" s="135">
        <v>102526195</v>
      </c>
      <c r="C196" s="135" t="s">
        <v>2505</v>
      </c>
      <c r="D196" s="136" t="s">
        <v>2506</v>
      </c>
      <c r="E196" s="135" t="s">
        <v>4</v>
      </c>
      <c r="F196" s="135" t="s">
        <v>2502</v>
      </c>
      <c r="G196" s="137">
        <f>IF(Data_Siswa[[#This Row],[Nama]]="","",IF(F196=F195,G195,G195+1))</f>
        <v>7</v>
      </c>
      <c r="H196" s="137" t="str">
        <f>CONCATENATE(Data_Siswa[[#This Row],[Kelas]],"-",COUNTIF(Data_Siswa[[#Headers],[Kelas]]:Data_Siswa[[#This Row],[Kelas]],Data_Siswa[[#This Row],[Kelas]]))</f>
        <v>10 PPLG 3-3</v>
      </c>
    </row>
    <row r="197" spans="1:8" x14ac:dyDescent="0.3">
      <c r="A197" s="134">
        <f>IF(Data_Siswa[[#This Row],[Nama]]="","",COUNTA(Data_Siswa[[#Headers],[Nama]]:Data_Siswa[[#This Row],[Nama]])-1)</f>
        <v>193</v>
      </c>
      <c r="B197" s="135">
        <v>102526196</v>
      </c>
      <c r="C197" s="135" t="s">
        <v>2507</v>
      </c>
      <c r="D197" s="136" t="s">
        <v>2508</v>
      </c>
      <c r="E197" s="135" t="s">
        <v>3</v>
      </c>
      <c r="F197" s="135" t="s">
        <v>2502</v>
      </c>
      <c r="G197" s="137">
        <f>IF(Data_Siswa[[#This Row],[Nama]]="","",IF(F197=F196,G196,G196+1))</f>
        <v>7</v>
      </c>
      <c r="H197" s="137" t="str">
        <f>CONCATENATE(Data_Siswa[[#This Row],[Kelas]],"-",COUNTIF(Data_Siswa[[#Headers],[Kelas]]:Data_Siswa[[#This Row],[Kelas]],Data_Siswa[[#This Row],[Kelas]]))</f>
        <v>10 PPLG 3-4</v>
      </c>
    </row>
    <row r="198" spans="1:8" x14ac:dyDescent="0.3">
      <c r="A198" s="134">
        <f>IF(Data_Siswa[[#This Row],[Nama]]="","",COUNTA(Data_Siswa[[#Headers],[Nama]]:Data_Siswa[[#This Row],[Nama]])-1)</f>
        <v>194</v>
      </c>
      <c r="B198" s="135">
        <v>102526197</v>
      </c>
      <c r="C198" s="135" t="s">
        <v>2509</v>
      </c>
      <c r="D198" s="136" t="s">
        <v>2510</v>
      </c>
      <c r="E198" s="135" t="s">
        <v>4</v>
      </c>
      <c r="F198" s="135" t="s">
        <v>2502</v>
      </c>
      <c r="G198" s="137">
        <f>IF(Data_Siswa[[#This Row],[Nama]]="","",IF(F198=F197,G197,G197+1))</f>
        <v>7</v>
      </c>
      <c r="H198" s="137" t="str">
        <f>CONCATENATE(Data_Siswa[[#This Row],[Kelas]],"-",COUNTIF(Data_Siswa[[#Headers],[Kelas]]:Data_Siswa[[#This Row],[Kelas]],Data_Siswa[[#This Row],[Kelas]]))</f>
        <v>10 PPLG 3-5</v>
      </c>
    </row>
    <row r="199" spans="1:8" x14ac:dyDescent="0.3">
      <c r="A199" s="134">
        <f>IF(Data_Siswa[[#This Row],[Nama]]="","",COUNTA(Data_Siswa[[#Headers],[Nama]]:Data_Siswa[[#This Row],[Nama]])-1)</f>
        <v>195</v>
      </c>
      <c r="B199" s="135">
        <v>102526198</v>
      </c>
      <c r="C199" s="135" t="s">
        <v>2511</v>
      </c>
      <c r="D199" s="136" t="s">
        <v>2512</v>
      </c>
      <c r="E199" s="135" t="s">
        <v>4</v>
      </c>
      <c r="F199" s="135" t="s">
        <v>2502</v>
      </c>
      <c r="G199" s="137">
        <f>IF(Data_Siswa[[#This Row],[Nama]]="","",IF(F199=F198,G198,G198+1))</f>
        <v>7</v>
      </c>
      <c r="H199" s="137" t="str">
        <f>CONCATENATE(Data_Siswa[[#This Row],[Kelas]],"-",COUNTIF(Data_Siswa[[#Headers],[Kelas]]:Data_Siswa[[#This Row],[Kelas]],Data_Siswa[[#This Row],[Kelas]]))</f>
        <v>10 PPLG 3-6</v>
      </c>
    </row>
    <row r="200" spans="1:8" x14ac:dyDescent="0.3">
      <c r="A200" s="134">
        <f>IF(Data_Siswa[[#This Row],[Nama]]="","",COUNTA(Data_Siswa[[#Headers],[Nama]]:Data_Siswa[[#This Row],[Nama]])-1)</f>
        <v>196</v>
      </c>
      <c r="B200" s="135">
        <v>102526199</v>
      </c>
      <c r="C200" s="135" t="s">
        <v>2513</v>
      </c>
      <c r="D200" s="136" t="s">
        <v>2514</v>
      </c>
      <c r="E200" s="135" t="s">
        <v>4</v>
      </c>
      <c r="F200" s="135" t="s">
        <v>2502</v>
      </c>
      <c r="G200" s="137">
        <f>IF(Data_Siswa[[#This Row],[Nama]]="","",IF(F200=F199,G199,G199+1))</f>
        <v>7</v>
      </c>
      <c r="H200" s="137" t="str">
        <f>CONCATENATE(Data_Siswa[[#This Row],[Kelas]],"-",COUNTIF(Data_Siswa[[#Headers],[Kelas]]:Data_Siswa[[#This Row],[Kelas]],Data_Siswa[[#This Row],[Kelas]]))</f>
        <v>10 PPLG 3-7</v>
      </c>
    </row>
    <row r="201" spans="1:8" x14ac:dyDescent="0.3">
      <c r="A201" s="134">
        <f>IF(Data_Siswa[[#This Row],[Nama]]="","",COUNTA(Data_Siswa[[#Headers],[Nama]]:Data_Siswa[[#This Row],[Nama]])-1)</f>
        <v>197</v>
      </c>
      <c r="B201" s="135">
        <v>102526200</v>
      </c>
      <c r="C201" s="135" t="s">
        <v>2515</v>
      </c>
      <c r="D201" s="136" t="s">
        <v>2516</v>
      </c>
      <c r="E201" s="135" t="s">
        <v>4</v>
      </c>
      <c r="F201" s="135" t="s">
        <v>2502</v>
      </c>
      <c r="G201" s="137">
        <f>IF(Data_Siswa[[#This Row],[Nama]]="","",IF(F201=F200,G200,G200+1))</f>
        <v>7</v>
      </c>
      <c r="H201" s="137" t="str">
        <f>CONCATENATE(Data_Siswa[[#This Row],[Kelas]],"-",COUNTIF(Data_Siswa[[#Headers],[Kelas]]:Data_Siswa[[#This Row],[Kelas]],Data_Siswa[[#This Row],[Kelas]]))</f>
        <v>10 PPLG 3-8</v>
      </c>
    </row>
    <row r="202" spans="1:8" x14ac:dyDescent="0.3">
      <c r="A202" s="134">
        <f>IF(Data_Siswa[[#This Row],[Nama]]="","",COUNTA(Data_Siswa[[#Headers],[Nama]]:Data_Siswa[[#This Row],[Nama]])-1)</f>
        <v>198</v>
      </c>
      <c r="B202" s="135">
        <v>102526201</v>
      </c>
      <c r="C202" s="135" t="s">
        <v>2517</v>
      </c>
      <c r="D202" s="136" t="s">
        <v>2518</v>
      </c>
      <c r="E202" s="135" t="s">
        <v>3</v>
      </c>
      <c r="F202" s="135" t="s">
        <v>2502</v>
      </c>
      <c r="G202" s="137">
        <f>IF(Data_Siswa[[#This Row],[Nama]]="","",IF(F202=F201,G201,G201+1))</f>
        <v>7</v>
      </c>
      <c r="H202" s="137" t="str">
        <f>CONCATENATE(Data_Siswa[[#This Row],[Kelas]],"-",COUNTIF(Data_Siswa[[#Headers],[Kelas]]:Data_Siswa[[#This Row],[Kelas]],Data_Siswa[[#This Row],[Kelas]]))</f>
        <v>10 PPLG 3-9</v>
      </c>
    </row>
    <row r="203" spans="1:8" x14ac:dyDescent="0.3">
      <c r="A203" s="134">
        <f>IF(Data_Siswa[[#This Row],[Nama]]="","",COUNTA(Data_Siswa[[#Headers],[Nama]]:Data_Siswa[[#This Row],[Nama]])-1)</f>
        <v>199</v>
      </c>
      <c r="B203" s="135">
        <v>102526202</v>
      </c>
      <c r="C203" s="135" t="s">
        <v>2519</v>
      </c>
      <c r="D203" s="136" t="s">
        <v>2520</v>
      </c>
      <c r="E203" s="135" t="s">
        <v>4</v>
      </c>
      <c r="F203" s="135" t="s">
        <v>2502</v>
      </c>
      <c r="G203" s="137">
        <f>IF(Data_Siswa[[#This Row],[Nama]]="","",IF(F203=F202,G202,G202+1))</f>
        <v>7</v>
      </c>
      <c r="H203" s="137" t="str">
        <f>CONCATENATE(Data_Siswa[[#This Row],[Kelas]],"-",COUNTIF(Data_Siswa[[#Headers],[Kelas]]:Data_Siswa[[#This Row],[Kelas]],Data_Siswa[[#This Row],[Kelas]]))</f>
        <v>10 PPLG 3-10</v>
      </c>
    </row>
    <row r="204" spans="1:8" x14ac:dyDescent="0.3">
      <c r="A204" s="134">
        <f>IF(Data_Siswa[[#This Row],[Nama]]="","",COUNTA(Data_Siswa[[#Headers],[Nama]]:Data_Siswa[[#This Row],[Nama]])-1)</f>
        <v>200</v>
      </c>
      <c r="B204" s="135">
        <v>102526203</v>
      </c>
      <c r="C204" s="135" t="s">
        <v>2521</v>
      </c>
      <c r="D204" s="136" t="s">
        <v>2522</v>
      </c>
      <c r="E204" s="135" t="s">
        <v>4</v>
      </c>
      <c r="F204" s="135" t="s">
        <v>2502</v>
      </c>
      <c r="G204" s="137">
        <f>IF(Data_Siswa[[#This Row],[Nama]]="","",IF(F204=F203,G203,G203+1))</f>
        <v>7</v>
      </c>
      <c r="H204" s="137" t="str">
        <f>CONCATENATE(Data_Siswa[[#This Row],[Kelas]],"-",COUNTIF(Data_Siswa[[#Headers],[Kelas]]:Data_Siswa[[#This Row],[Kelas]],Data_Siswa[[#This Row],[Kelas]]))</f>
        <v>10 PPLG 3-11</v>
      </c>
    </row>
    <row r="205" spans="1:8" x14ac:dyDescent="0.3">
      <c r="A205" s="134">
        <f>IF(Data_Siswa[[#This Row],[Nama]]="","",COUNTA(Data_Siswa[[#Headers],[Nama]]:Data_Siswa[[#This Row],[Nama]])-1)</f>
        <v>201</v>
      </c>
      <c r="B205" s="135">
        <v>102526204</v>
      </c>
      <c r="C205" s="135" t="s">
        <v>2523</v>
      </c>
      <c r="D205" s="136" t="s">
        <v>2524</v>
      </c>
      <c r="E205" s="135" t="s">
        <v>4</v>
      </c>
      <c r="F205" s="135" t="s">
        <v>2502</v>
      </c>
      <c r="G205" s="137">
        <f>IF(Data_Siswa[[#This Row],[Nama]]="","",IF(F205=F204,G204,G204+1))</f>
        <v>7</v>
      </c>
      <c r="H205" s="137" t="str">
        <f>CONCATENATE(Data_Siswa[[#This Row],[Kelas]],"-",COUNTIF(Data_Siswa[[#Headers],[Kelas]]:Data_Siswa[[#This Row],[Kelas]],Data_Siswa[[#This Row],[Kelas]]))</f>
        <v>10 PPLG 3-12</v>
      </c>
    </row>
    <row r="206" spans="1:8" x14ac:dyDescent="0.3">
      <c r="A206" s="134">
        <f>IF(Data_Siswa[[#This Row],[Nama]]="","",COUNTA(Data_Siswa[[#Headers],[Nama]]:Data_Siswa[[#This Row],[Nama]])-1)</f>
        <v>202</v>
      </c>
      <c r="B206" s="135">
        <v>102526205</v>
      </c>
      <c r="C206" s="135" t="s">
        <v>2525</v>
      </c>
      <c r="D206" s="136" t="s">
        <v>2526</v>
      </c>
      <c r="E206" s="135" t="s">
        <v>4</v>
      </c>
      <c r="F206" s="135" t="s">
        <v>2502</v>
      </c>
      <c r="G206" s="137">
        <f>IF(Data_Siswa[[#This Row],[Nama]]="","",IF(F206=F205,G205,G205+1))</f>
        <v>7</v>
      </c>
      <c r="H206" s="137" t="str">
        <f>CONCATENATE(Data_Siswa[[#This Row],[Kelas]],"-",COUNTIF(Data_Siswa[[#Headers],[Kelas]]:Data_Siswa[[#This Row],[Kelas]],Data_Siswa[[#This Row],[Kelas]]))</f>
        <v>10 PPLG 3-13</v>
      </c>
    </row>
    <row r="207" spans="1:8" x14ac:dyDescent="0.3">
      <c r="A207" s="134">
        <f>IF(Data_Siswa[[#This Row],[Nama]]="","",COUNTA(Data_Siswa[[#Headers],[Nama]]:Data_Siswa[[#This Row],[Nama]])-1)</f>
        <v>203</v>
      </c>
      <c r="B207" s="135">
        <v>102526206</v>
      </c>
      <c r="C207" s="135" t="s">
        <v>2527</v>
      </c>
      <c r="D207" s="136" t="s">
        <v>2528</v>
      </c>
      <c r="E207" s="135" t="s">
        <v>3</v>
      </c>
      <c r="F207" s="135" t="s">
        <v>2502</v>
      </c>
      <c r="G207" s="137">
        <f>IF(Data_Siswa[[#This Row],[Nama]]="","",IF(F207=F206,G206,G206+1))</f>
        <v>7</v>
      </c>
      <c r="H207" s="137" t="str">
        <f>CONCATENATE(Data_Siswa[[#This Row],[Kelas]],"-",COUNTIF(Data_Siswa[[#Headers],[Kelas]]:Data_Siswa[[#This Row],[Kelas]],Data_Siswa[[#This Row],[Kelas]]))</f>
        <v>10 PPLG 3-14</v>
      </c>
    </row>
    <row r="208" spans="1:8" x14ac:dyDescent="0.3">
      <c r="A208" s="134">
        <f>IF(Data_Siswa[[#This Row],[Nama]]="","",COUNTA(Data_Siswa[[#Headers],[Nama]]:Data_Siswa[[#This Row],[Nama]])-1)</f>
        <v>204</v>
      </c>
      <c r="B208" s="135">
        <v>102526207</v>
      </c>
      <c r="C208" s="135" t="s">
        <v>2529</v>
      </c>
      <c r="D208" s="136" t="s">
        <v>2530</v>
      </c>
      <c r="E208" s="135" t="s">
        <v>4</v>
      </c>
      <c r="F208" s="135" t="s">
        <v>2502</v>
      </c>
      <c r="G208" s="137">
        <f>IF(Data_Siswa[[#This Row],[Nama]]="","",IF(F208=F207,G207,G207+1))</f>
        <v>7</v>
      </c>
      <c r="H208" s="137" t="str">
        <f>CONCATENATE(Data_Siswa[[#This Row],[Kelas]],"-",COUNTIF(Data_Siswa[[#Headers],[Kelas]]:Data_Siswa[[#This Row],[Kelas]],Data_Siswa[[#This Row],[Kelas]]))</f>
        <v>10 PPLG 3-15</v>
      </c>
    </row>
    <row r="209" spans="1:8" x14ac:dyDescent="0.3">
      <c r="A209" s="134">
        <f>IF(Data_Siswa[[#This Row],[Nama]]="","",COUNTA(Data_Siswa[[#Headers],[Nama]]:Data_Siswa[[#This Row],[Nama]])-1)</f>
        <v>205</v>
      </c>
      <c r="B209" s="135">
        <v>102526208</v>
      </c>
      <c r="C209" s="135" t="s">
        <v>2531</v>
      </c>
      <c r="D209" s="136" t="s">
        <v>2532</v>
      </c>
      <c r="E209" s="135" t="s">
        <v>4</v>
      </c>
      <c r="F209" s="135" t="s">
        <v>2502</v>
      </c>
      <c r="G209" s="137">
        <f>IF(Data_Siswa[[#This Row],[Nama]]="","",IF(F209=F208,G208,G208+1))</f>
        <v>7</v>
      </c>
      <c r="H209" s="137" t="str">
        <f>CONCATENATE(Data_Siswa[[#This Row],[Kelas]],"-",COUNTIF(Data_Siswa[[#Headers],[Kelas]]:Data_Siswa[[#This Row],[Kelas]],Data_Siswa[[#This Row],[Kelas]]))</f>
        <v>10 PPLG 3-16</v>
      </c>
    </row>
    <row r="210" spans="1:8" x14ac:dyDescent="0.3">
      <c r="A210" s="134">
        <f>IF(Data_Siswa[[#This Row],[Nama]]="","",COUNTA(Data_Siswa[[#Headers],[Nama]]:Data_Siswa[[#This Row],[Nama]])-1)</f>
        <v>206</v>
      </c>
      <c r="B210" s="135">
        <v>102526209</v>
      </c>
      <c r="C210" s="135" t="s">
        <v>2533</v>
      </c>
      <c r="D210" s="136" t="s">
        <v>2534</v>
      </c>
      <c r="E210" s="135" t="s">
        <v>4</v>
      </c>
      <c r="F210" s="135" t="s">
        <v>2502</v>
      </c>
      <c r="G210" s="137">
        <f>IF(Data_Siswa[[#This Row],[Nama]]="","",IF(F210=F209,G209,G209+1))</f>
        <v>7</v>
      </c>
      <c r="H210" s="137" t="str">
        <f>CONCATENATE(Data_Siswa[[#This Row],[Kelas]],"-",COUNTIF(Data_Siswa[[#Headers],[Kelas]]:Data_Siswa[[#This Row],[Kelas]],Data_Siswa[[#This Row],[Kelas]]))</f>
        <v>10 PPLG 3-17</v>
      </c>
    </row>
    <row r="211" spans="1:8" x14ac:dyDescent="0.3">
      <c r="A211" s="134">
        <f>IF(Data_Siswa[[#This Row],[Nama]]="","",COUNTA(Data_Siswa[[#Headers],[Nama]]:Data_Siswa[[#This Row],[Nama]])-1)</f>
        <v>207</v>
      </c>
      <c r="B211" s="135">
        <v>102526210</v>
      </c>
      <c r="C211" s="135" t="s">
        <v>2535</v>
      </c>
      <c r="D211" s="136" t="s">
        <v>2536</v>
      </c>
      <c r="E211" s="135" t="s">
        <v>4</v>
      </c>
      <c r="F211" s="135" t="s">
        <v>2502</v>
      </c>
      <c r="G211" s="137">
        <f>IF(Data_Siswa[[#This Row],[Nama]]="","",IF(F211=F210,G210,G210+1))</f>
        <v>7</v>
      </c>
      <c r="H211" s="137" t="str">
        <f>CONCATENATE(Data_Siswa[[#This Row],[Kelas]],"-",COUNTIF(Data_Siswa[[#Headers],[Kelas]]:Data_Siswa[[#This Row],[Kelas]],Data_Siswa[[#This Row],[Kelas]]))</f>
        <v>10 PPLG 3-18</v>
      </c>
    </row>
    <row r="212" spans="1:8" x14ac:dyDescent="0.3">
      <c r="A212" s="134">
        <f>IF(Data_Siswa[[#This Row],[Nama]]="","",COUNTA(Data_Siswa[[#Headers],[Nama]]:Data_Siswa[[#This Row],[Nama]])-1)</f>
        <v>208</v>
      </c>
      <c r="B212" s="135">
        <v>102526211</v>
      </c>
      <c r="C212" s="135" t="s">
        <v>2537</v>
      </c>
      <c r="D212" s="136" t="s">
        <v>2538</v>
      </c>
      <c r="E212" s="135" t="s">
        <v>4</v>
      </c>
      <c r="F212" s="135" t="s">
        <v>2502</v>
      </c>
      <c r="G212" s="137">
        <f>IF(Data_Siswa[[#This Row],[Nama]]="","",IF(F212=F211,G211,G211+1))</f>
        <v>7</v>
      </c>
      <c r="H212" s="137" t="str">
        <f>CONCATENATE(Data_Siswa[[#This Row],[Kelas]],"-",COUNTIF(Data_Siswa[[#Headers],[Kelas]]:Data_Siswa[[#This Row],[Kelas]],Data_Siswa[[#This Row],[Kelas]]))</f>
        <v>10 PPLG 3-19</v>
      </c>
    </row>
    <row r="213" spans="1:8" x14ac:dyDescent="0.3">
      <c r="A213" s="134">
        <f>IF(Data_Siswa[[#This Row],[Nama]]="","",COUNTA(Data_Siswa[[#Headers],[Nama]]:Data_Siswa[[#This Row],[Nama]])-1)</f>
        <v>209</v>
      </c>
      <c r="B213" s="135">
        <v>102526212</v>
      </c>
      <c r="C213" s="135" t="s">
        <v>2539</v>
      </c>
      <c r="D213" s="136" t="s">
        <v>2540</v>
      </c>
      <c r="E213" s="135" t="s">
        <v>4</v>
      </c>
      <c r="F213" s="135" t="s">
        <v>2502</v>
      </c>
      <c r="G213" s="137">
        <f>IF(Data_Siswa[[#This Row],[Nama]]="","",IF(F213=F212,G212,G212+1))</f>
        <v>7</v>
      </c>
      <c r="H213" s="137" t="str">
        <f>CONCATENATE(Data_Siswa[[#This Row],[Kelas]],"-",COUNTIF(Data_Siswa[[#Headers],[Kelas]]:Data_Siswa[[#This Row],[Kelas]],Data_Siswa[[#This Row],[Kelas]]))</f>
        <v>10 PPLG 3-20</v>
      </c>
    </row>
    <row r="214" spans="1:8" x14ac:dyDescent="0.3">
      <c r="A214" s="134">
        <f>IF(Data_Siswa[[#This Row],[Nama]]="","",COUNTA(Data_Siswa[[#Headers],[Nama]]:Data_Siswa[[#This Row],[Nama]])-1)</f>
        <v>210</v>
      </c>
      <c r="B214" s="135">
        <v>102526213</v>
      </c>
      <c r="C214" s="135" t="s">
        <v>2541</v>
      </c>
      <c r="D214" s="136" t="s">
        <v>2542</v>
      </c>
      <c r="E214" s="135" t="s">
        <v>4</v>
      </c>
      <c r="F214" s="135" t="s">
        <v>2502</v>
      </c>
      <c r="G214" s="137">
        <f>IF(Data_Siswa[[#This Row],[Nama]]="","",IF(F214=F213,G213,G213+1))</f>
        <v>7</v>
      </c>
      <c r="H214" s="137" t="str">
        <f>CONCATENATE(Data_Siswa[[#This Row],[Kelas]],"-",COUNTIF(Data_Siswa[[#Headers],[Kelas]]:Data_Siswa[[#This Row],[Kelas]],Data_Siswa[[#This Row],[Kelas]]))</f>
        <v>10 PPLG 3-21</v>
      </c>
    </row>
    <row r="215" spans="1:8" x14ac:dyDescent="0.3">
      <c r="A215" s="134">
        <f>IF(Data_Siswa[[#This Row],[Nama]]="","",COUNTA(Data_Siswa[[#Headers],[Nama]]:Data_Siswa[[#This Row],[Nama]])-1)</f>
        <v>211</v>
      </c>
      <c r="B215" s="135">
        <v>102526214</v>
      </c>
      <c r="C215" s="135" t="s">
        <v>2543</v>
      </c>
      <c r="D215" s="136" t="s">
        <v>2544</v>
      </c>
      <c r="E215" s="135" t="s">
        <v>4</v>
      </c>
      <c r="F215" s="135" t="s">
        <v>2502</v>
      </c>
      <c r="G215" s="137">
        <f>IF(Data_Siswa[[#This Row],[Nama]]="","",IF(F215=F214,G214,G214+1))</f>
        <v>7</v>
      </c>
      <c r="H215" s="137" t="str">
        <f>CONCATENATE(Data_Siswa[[#This Row],[Kelas]],"-",COUNTIF(Data_Siswa[[#Headers],[Kelas]]:Data_Siswa[[#This Row],[Kelas]],Data_Siswa[[#This Row],[Kelas]]))</f>
        <v>10 PPLG 3-22</v>
      </c>
    </row>
    <row r="216" spans="1:8" x14ac:dyDescent="0.3">
      <c r="A216" s="134">
        <f>IF(Data_Siswa[[#This Row],[Nama]]="","",COUNTA(Data_Siswa[[#Headers],[Nama]]:Data_Siswa[[#This Row],[Nama]])-1)</f>
        <v>212</v>
      </c>
      <c r="B216" s="135">
        <v>102526215</v>
      </c>
      <c r="C216" s="135" t="s">
        <v>2545</v>
      </c>
      <c r="D216" s="136" t="s">
        <v>2546</v>
      </c>
      <c r="E216" s="135" t="s">
        <v>4</v>
      </c>
      <c r="F216" s="135" t="s">
        <v>2502</v>
      </c>
      <c r="G216" s="137">
        <f>IF(Data_Siswa[[#This Row],[Nama]]="","",IF(F216=F215,G215,G215+1))</f>
        <v>7</v>
      </c>
      <c r="H216" s="137" t="str">
        <f>CONCATENATE(Data_Siswa[[#This Row],[Kelas]],"-",COUNTIF(Data_Siswa[[#Headers],[Kelas]]:Data_Siswa[[#This Row],[Kelas]],Data_Siswa[[#This Row],[Kelas]]))</f>
        <v>10 PPLG 3-23</v>
      </c>
    </row>
    <row r="217" spans="1:8" x14ac:dyDescent="0.3">
      <c r="A217" s="134">
        <f>IF(Data_Siswa[[#This Row],[Nama]]="","",COUNTA(Data_Siswa[[#Headers],[Nama]]:Data_Siswa[[#This Row],[Nama]])-1)</f>
        <v>213</v>
      </c>
      <c r="B217" s="135">
        <v>102526216</v>
      </c>
      <c r="C217" s="135" t="s">
        <v>2547</v>
      </c>
      <c r="D217" s="136" t="s">
        <v>2548</v>
      </c>
      <c r="E217" s="135" t="s">
        <v>4</v>
      </c>
      <c r="F217" s="135" t="s">
        <v>2502</v>
      </c>
      <c r="G217" s="137">
        <f>IF(Data_Siswa[[#This Row],[Nama]]="","",IF(F217=F216,G216,G216+1))</f>
        <v>7</v>
      </c>
      <c r="H217" s="137" t="str">
        <f>CONCATENATE(Data_Siswa[[#This Row],[Kelas]],"-",COUNTIF(Data_Siswa[[#Headers],[Kelas]]:Data_Siswa[[#This Row],[Kelas]],Data_Siswa[[#This Row],[Kelas]]))</f>
        <v>10 PPLG 3-24</v>
      </c>
    </row>
    <row r="218" spans="1:8" x14ac:dyDescent="0.3">
      <c r="A218" s="134">
        <f>IF(Data_Siswa[[#This Row],[Nama]]="","",COUNTA(Data_Siswa[[#Headers],[Nama]]:Data_Siswa[[#This Row],[Nama]])-1)</f>
        <v>214</v>
      </c>
      <c r="B218" s="135">
        <v>102526217</v>
      </c>
      <c r="C218" s="135" t="s">
        <v>2549</v>
      </c>
      <c r="D218" s="136" t="s">
        <v>2550</v>
      </c>
      <c r="E218" s="135" t="s">
        <v>4</v>
      </c>
      <c r="F218" s="135" t="s">
        <v>2502</v>
      </c>
      <c r="G218" s="137">
        <f>IF(Data_Siswa[[#This Row],[Nama]]="","",IF(F218=F217,G217,G217+1))</f>
        <v>7</v>
      </c>
      <c r="H218" s="137" t="str">
        <f>CONCATENATE(Data_Siswa[[#This Row],[Kelas]],"-",COUNTIF(Data_Siswa[[#Headers],[Kelas]]:Data_Siswa[[#This Row],[Kelas]],Data_Siswa[[#This Row],[Kelas]]))</f>
        <v>10 PPLG 3-25</v>
      </c>
    </row>
    <row r="219" spans="1:8" x14ac:dyDescent="0.3">
      <c r="A219" s="134">
        <f>IF(Data_Siswa[[#This Row],[Nama]]="","",COUNTA(Data_Siswa[[#Headers],[Nama]]:Data_Siswa[[#This Row],[Nama]])-1)</f>
        <v>215</v>
      </c>
      <c r="B219" s="135">
        <v>102526218</v>
      </c>
      <c r="C219" s="135" t="s">
        <v>2551</v>
      </c>
      <c r="D219" s="136" t="s">
        <v>2552</v>
      </c>
      <c r="E219" s="135" t="s">
        <v>4</v>
      </c>
      <c r="F219" s="135" t="s">
        <v>2502</v>
      </c>
      <c r="G219" s="137">
        <f>IF(Data_Siswa[[#This Row],[Nama]]="","",IF(F219=F218,G218,G218+1))</f>
        <v>7</v>
      </c>
      <c r="H219" s="137" t="str">
        <f>CONCATENATE(Data_Siswa[[#This Row],[Kelas]],"-",COUNTIF(Data_Siswa[[#Headers],[Kelas]]:Data_Siswa[[#This Row],[Kelas]],Data_Siswa[[#This Row],[Kelas]]))</f>
        <v>10 PPLG 3-26</v>
      </c>
    </row>
    <row r="220" spans="1:8" x14ac:dyDescent="0.3">
      <c r="A220" s="134">
        <f>IF(Data_Siswa[[#This Row],[Nama]]="","",COUNTA(Data_Siswa[[#Headers],[Nama]]:Data_Siswa[[#This Row],[Nama]])-1)</f>
        <v>216</v>
      </c>
      <c r="B220" s="135">
        <v>102526219</v>
      </c>
      <c r="C220" s="135" t="s">
        <v>2553</v>
      </c>
      <c r="D220" s="136" t="s">
        <v>2554</v>
      </c>
      <c r="E220" s="135" t="s">
        <v>4</v>
      </c>
      <c r="F220" s="135" t="s">
        <v>2502</v>
      </c>
      <c r="G220" s="137">
        <f>IF(Data_Siswa[[#This Row],[Nama]]="","",IF(F220=F219,G219,G219+1))</f>
        <v>7</v>
      </c>
      <c r="H220" s="137" t="str">
        <f>CONCATENATE(Data_Siswa[[#This Row],[Kelas]],"-",COUNTIF(Data_Siswa[[#Headers],[Kelas]]:Data_Siswa[[#This Row],[Kelas]],Data_Siswa[[#This Row],[Kelas]]))</f>
        <v>10 PPLG 3-27</v>
      </c>
    </row>
    <row r="221" spans="1:8" x14ac:dyDescent="0.3">
      <c r="A221" s="134">
        <f>IF(Data_Siswa[[#This Row],[Nama]]="","",COUNTA(Data_Siswa[[#Headers],[Nama]]:Data_Siswa[[#This Row],[Nama]])-1)</f>
        <v>217</v>
      </c>
      <c r="B221" s="135">
        <v>102526220</v>
      </c>
      <c r="C221" s="135" t="s">
        <v>2555</v>
      </c>
      <c r="D221" s="136" t="s">
        <v>2556</v>
      </c>
      <c r="E221" s="135" t="s">
        <v>4</v>
      </c>
      <c r="F221" s="135" t="s">
        <v>2502</v>
      </c>
      <c r="G221" s="137">
        <f>IF(Data_Siswa[[#This Row],[Nama]]="","",IF(F221=F220,G220,G220+1))</f>
        <v>7</v>
      </c>
      <c r="H221" s="137" t="str">
        <f>CONCATENATE(Data_Siswa[[#This Row],[Kelas]],"-",COUNTIF(Data_Siswa[[#Headers],[Kelas]]:Data_Siswa[[#This Row],[Kelas]],Data_Siswa[[#This Row],[Kelas]]))</f>
        <v>10 PPLG 3-28</v>
      </c>
    </row>
    <row r="222" spans="1:8" x14ac:dyDescent="0.3">
      <c r="A222" s="134">
        <f>IF(Data_Siswa[[#This Row],[Nama]]="","",COUNTA(Data_Siswa[[#Headers],[Nama]]:Data_Siswa[[#This Row],[Nama]])-1)</f>
        <v>218</v>
      </c>
      <c r="B222" s="135">
        <v>102526221</v>
      </c>
      <c r="C222" s="135" t="s">
        <v>2557</v>
      </c>
      <c r="D222" s="136" t="s">
        <v>2558</v>
      </c>
      <c r="E222" s="135" t="s">
        <v>4</v>
      </c>
      <c r="F222" s="135" t="s">
        <v>2502</v>
      </c>
      <c r="G222" s="137">
        <f>IF(Data_Siswa[[#This Row],[Nama]]="","",IF(F222=F221,G221,G221+1))</f>
        <v>7</v>
      </c>
      <c r="H222" s="137" t="str">
        <f>CONCATENATE(Data_Siswa[[#This Row],[Kelas]],"-",COUNTIF(Data_Siswa[[#Headers],[Kelas]]:Data_Siswa[[#This Row],[Kelas]],Data_Siswa[[#This Row],[Kelas]]))</f>
        <v>10 PPLG 3-29</v>
      </c>
    </row>
    <row r="223" spans="1:8" x14ac:dyDescent="0.3">
      <c r="A223" s="134">
        <f>IF(Data_Siswa[[#This Row],[Nama]]="","",COUNTA(Data_Siswa[[#Headers],[Nama]]:Data_Siswa[[#This Row],[Nama]])-1)</f>
        <v>219</v>
      </c>
      <c r="B223" s="135">
        <v>102526222</v>
      </c>
      <c r="C223" s="135" t="s">
        <v>2559</v>
      </c>
      <c r="D223" s="136" t="s">
        <v>2560</v>
      </c>
      <c r="E223" s="135" t="s">
        <v>4</v>
      </c>
      <c r="F223" s="135" t="s">
        <v>2502</v>
      </c>
      <c r="G223" s="137">
        <f>IF(Data_Siswa[[#This Row],[Nama]]="","",IF(F223=F222,G222,G222+1))</f>
        <v>7</v>
      </c>
      <c r="H223" s="137" t="str">
        <f>CONCATENATE(Data_Siswa[[#This Row],[Kelas]],"-",COUNTIF(Data_Siswa[[#Headers],[Kelas]]:Data_Siswa[[#This Row],[Kelas]],Data_Siswa[[#This Row],[Kelas]]))</f>
        <v>10 PPLG 3-30</v>
      </c>
    </row>
    <row r="224" spans="1:8" x14ac:dyDescent="0.3">
      <c r="A224" s="134">
        <f>IF(Data_Siswa[[#This Row],[Nama]]="","",COUNTA(Data_Siswa[[#Headers],[Nama]]:Data_Siswa[[#This Row],[Nama]])-1)</f>
        <v>220</v>
      </c>
      <c r="B224" s="135">
        <v>102526223</v>
      </c>
      <c r="C224" s="135" t="s">
        <v>2561</v>
      </c>
      <c r="D224" s="136" t="s">
        <v>2562</v>
      </c>
      <c r="E224" s="135" t="s">
        <v>4</v>
      </c>
      <c r="F224" s="135" t="s">
        <v>2502</v>
      </c>
      <c r="G224" s="137">
        <f>IF(Data_Siswa[[#This Row],[Nama]]="","",IF(F224=F223,G223,G223+1))</f>
        <v>7</v>
      </c>
      <c r="H224" s="137" t="str">
        <f>CONCATENATE(Data_Siswa[[#This Row],[Kelas]],"-",COUNTIF(Data_Siswa[[#Headers],[Kelas]]:Data_Siswa[[#This Row],[Kelas]],Data_Siswa[[#This Row],[Kelas]]))</f>
        <v>10 PPLG 3-31</v>
      </c>
    </row>
    <row r="225" spans="1:8" x14ac:dyDescent="0.3">
      <c r="A225" s="134">
        <f>IF(Data_Siswa[[#This Row],[Nama]]="","",COUNTA(Data_Siswa[[#Headers],[Nama]]:Data_Siswa[[#This Row],[Nama]])-1)</f>
        <v>221</v>
      </c>
      <c r="B225" s="135">
        <v>102526224</v>
      </c>
      <c r="C225" s="135" t="s">
        <v>2563</v>
      </c>
      <c r="D225" s="136" t="s">
        <v>2564</v>
      </c>
      <c r="E225" s="135" t="s">
        <v>4</v>
      </c>
      <c r="F225" s="135" t="s">
        <v>2502</v>
      </c>
      <c r="G225" s="137">
        <f>IF(Data_Siswa[[#This Row],[Nama]]="","",IF(F225=F224,G224,G224+1))</f>
        <v>7</v>
      </c>
      <c r="H225" s="137" t="str">
        <f>CONCATENATE(Data_Siswa[[#This Row],[Kelas]],"-",COUNTIF(Data_Siswa[[#Headers],[Kelas]]:Data_Siswa[[#This Row],[Kelas]],Data_Siswa[[#This Row],[Kelas]]))</f>
        <v>10 PPLG 3-32</v>
      </c>
    </row>
    <row r="226" spans="1:8" x14ac:dyDescent="0.3">
      <c r="A226" s="134">
        <f>IF(Data_Siswa[[#This Row],[Nama]]="","",COUNTA(Data_Siswa[[#Headers],[Nama]]:Data_Siswa[[#This Row],[Nama]])-1)</f>
        <v>222</v>
      </c>
      <c r="B226" s="135">
        <v>102526225</v>
      </c>
      <c r="C226" s="135" t="s">
        <v>2565</v>
      </c>
      <c r="D226" s="136" t="s">
        <v>2566</v>
      </c>
      <c r="E226" s="135" t="s">
        <v>3</v>
      </c>
      <c r="F226" s="135" t="s">
        <v>2502</v>
      </c>
      <c r="G226" s="137">
        <f>IF(Data_Siswa[[#This Row],[Nama]]="","",IF(F226=F225,G225,G225+1))</f>
        <v>7</v>
      </c>
      <c r="H226" s="137" t="str">
        <f>CONCATENATE(Data_Siswa[[#This Row],[Kelas]],"-",COUNTIF(Data_Siswa[[#Headers],[Kelas]]:Data_Siswa[[#This Row],[Kelas]],Data_Siswa[[#This Row],[Kelas]]))</f>
        <v>10 PPLG 3-33</v>
      </c>
    </row>
    <row r="227" spans="1:8" x14ac:dyDescent="0.3">
      <c r="A227" s="134">
        <f>IF(Data_Siswa[[#This Row],[Nama]]="","",COUNTA(Data_Siswa[[#Headers],[Nama]]:Data_Siswa[[#This Row],[Nama]])-1)</f>
        <v>223</v>
      </c>
      <c r="B227" s="135">
        <v>102526226</v>
      </c>
      <c r="C227" s="135" t="s">
        <v>2567</v>
      </c>
      <c r="D227" s="136" t="s">
        <v>2568</v>
      </c>
      <c r="E227" s="135" t="s">
        <v>4</v>
      </c>
      <c r="F227" s="135" t="s">
        <v>2502</v>
      </c>
      <c r="G227" s="137">
        <f>IF(Data_Siswa[[#This Row],[Nama]]="","",IF(F227=F226,G226,G226+1))</f>
        <v>7</v>
      </c>
      <c r="H227" s="137" t="str">
        <f>CONCATENATE(Data_Siswa[[#This Row],[Kelas]],"-",COUNTIF(Data_Siswa[[#Headers],[Kelas]]:Data_Siswa[[#This Row],[Kelas]],Data_Siswa[[#This Row],[Kelas]]))</f>
        <v>10 PPLG 3-34</v>
      </c>
    </row>
    <row r="228" spans="1:8" x14ac:dyDescent="0.3">
      <c r="A228" s="134">
        <f>IF(Data_Siswa[[#This Row],[Nama]]="","",COUNTA(Data_Siswa[[#Headers],[Nama]]:Data_Siswa[[#This Row],[Nama]])-1)</f>
        <v>224</v>
      </c>
      <c r="B228" s="135">
        <v>102526227</v>
      </c>
      <c r="C228" s="135" t="s">
        <v>2569</v>
      </c>
      <c r="D228" s="136" t="s">
        <v>2570</v>
      </c>
      <c r="E228" s="135" t="s">
        <v>3</v>
      </c>
      <c r="F228" s="135" t="s">
        <v>2502</v>
      </c>
      <c r="G228" s="137">
        <f>IF(Data_Siswa[[#This Row],[Nama]]="","",IF(F228=F227,G227,G227+1))</f>
        <v>7</v>
      </c>
      <c r="H228" s="137" t="str">
        <f>CONCATENATE(Data_Siswa[[#This Row],[Kelas]],"-",COUNTIF(Data_Siswa[[#Headers],[Kelas]]:Data_Siswa[[#This Row],[Kelas]],Data_Siswa[[#This Row],[Kelas]]))</f>
        <v>10 PPLG 3-35</v>
      </c>
    </row>
    <row r="229" spans="1:8" x14ac:dyDescent="0.3">
      <c r="A229" s="134">
        <f>IF(Data_Siswa[[#This Row],[Nama]]="","",COUNTA(Data_Siswa[[#Headers],[Nama]]:Data_Siswa[[#This Row],[Nama]])-1)</f>
        <v>225</v>
      </c>
      <c r="B229" s="135">
        <v>102526228</v>
      </c>
      <c r="C229" s="135" t="s">
        <v>2571</v>
      </c>
      <c r="D229" s="136" t="s">
        <v>2572</v>
      </c>
      <c r="E229" s="135" t="s">
        <v>3</v>
      </c>
      <c r="F229" s="135" t="s">
        <v>2502</v>
      </c>
      <c r="G229" s="137">
        <f>IF(Data_Siswa[[#This Row],[Nama]]="","",IF(F229=F228,G228,G228+1))</f>
        <v>7</v>
      </c>
      <c r="H229" s="137" t="str">
        <f>CONCATENATE(Data_Siswa[[#This Row],[Kelas]],"-",COUNTIF(Data_Siswa[[#Headers],[Kelas]]:Data_Siswa[[#This Row],[Kelas]],Data_Siswa[[#This Row],[Kelas]]))</f>
        <v>10 PPLG 3-36</v>
      </c>
    </row>
    <row r="230" spans="1:8" x14ac:dyDescent="0.3">
      <c r="A230" s="134">
        <f>IF(Data_Siswa[[#This Row],[Nama]]="","",COUNTA(Data_Siswa[[#Headers],[Nama]]:Data_Siswa[[#This Row],[Nama]])-1)</f>
        <v>226</v>
      </c>
      <c r="B230" s="135">
        <v>102526229</v>
      </c>
      <c r="C230" s="135" t="s">
        <v>2719</v>
      </c>
      <c r="D230" s="136" t="s">
        <v>2720</v>
      </c>
      <c r="E230" s="135" t="s">
        <v>3</v>
      </c>
      <c r="F230" s="135" t="s">
        <v>2575</v>
      </c>
      <c r="G230" s="137">
        <f>IF(Data_Siswa[[#This Row],[Nama]]="","",IF(F230=F229,G229,G229+1))</f>
        <v>8</v>
      </c>
      <c r="H230" s="137" t="str">
        <f>CONCATENATE(Data_Siswa[[#This Row],[Kelas]],"-",COUNTIF(Data_Siswa[[#Headers],[Kelas]]:Data_Siswa[[#This Row],[Kelas]],Data_Siswa[[#This Row],[Kelas]]))</f>
        <v>10 TJKT 1-1</v>
      </c>
    </row>
    <row r="231" spans="1:8" x14ac:dyDescent="0.3">
      <c r="A231" s="134">
        <f>IF(Data_Siswa[[#This Row],[Nama]]="","",COUNTA(Data_Siswa[[#Headers],[Nama]]:Data_Siswa[[#This Row],[Nama]])-1)</f>
        <v>227</v>
      </c>
      <c r="B231" s="135">
        <v>102526230</v>
      </c>
      <c r="C231" s="135" t="s">
        <v>2580</v>
      </c>
      <c r="D231" s="136" t="s">
        <v>2581</v>
      </c>
      <c r="E231" s="135" t="s">
        <v>4</v>
      </c>
      <c r="F231" s="135" t="s">
        <v>2575</v>
      </c>
      <c r="G231" s="137">
        <f>IF(Data_Siswa[[#This Row],[Nama]]="","",IF(F231=F230,G230,G230+1))</f>
        <v>8</v>
      </c>
      <c r="H231" s="137" t="str">
        <f>CONCATENATE(Data_Siswa[[#This Row],[Kelas]],"-",COUNTIF(Data_Siswa[[#Headers],[Kelas]]:Data_Siswa[[#This Row],[Kelas]],Data_Siswa[[#This Row],[Kelas]]))</f>
        <v>10 TJKT 1-2</v>
      </c>
    </row>
    <row r="232" spans="1:8" x14ac:dyDescent="0.3">
      <c r="A232" s="134">
        <f>IF(Data_Siswa[[#This Row],[Nama]]="","",COUNTA(Data_Siswa[[#Headers],[Nama]]:Data_Siswa[[#This Row],[Nama]])-1)</f>
        <v>228</v>
      </c>
      <c r="B232" s="135">
        <v>102526231</v>
      </c>
      <c r="C232" s="135" t="s">
        <v>2582</v>
      </c>
      <c r="D232" s="136" t="s">
        <v>2583</v>
      </c>
      <c r="E232" s="135" t="s">
        <v>4</v>
      </c>
      <c r="F232" s="135" t="s">
        <v>2575</v>
      </c>
      <c r="G232" s="137">
        <f>IF(Data_Siswa[[#This Row],[Nama]]="","",IF(F232=F231,G231,G231+1))</f>
        <v>8</v>
      </c>
      <c r="H232" s="137" t="str">
        <f>CONCATENATE(Data_Siswa[[#This Row],[Kelas]],"-",COUNTIF(Data_Siswa[[#Headers],[Kelas]]:Data_Siswa[[#This Row],[Kelas]],Data_Siswa[[#This Row],[Kelas]]))</f>
        <v>10 TJKT 1-3</v>
      </c>
    </row>
    <row r="233" spans="1:8" x14ac:dyDescent="0.3">
      <c r="A233" s="134">
        <f>IF(Data_Siswa[[#This Row],[Nama]]="","",COUNTA(Data_Siswa[[#Headers],[Nama]]:Data_Siswa[[#This Row],[Nama]])-1)</f>
        <v>229</v>
      </c>
      <c r="B233" s="135">
        <v>102526232</v>
      </c>
      <c r="C233" s="135" t="s">
        <v>2588</v>
      </c>
      <c r="D233" s="136" t="s">
        <v>2589</v>
      </c>
      <c r="E233" s="135" t="s">
        <v>4</v>
      </c>
      <c r="F233" s="135" t="s">
        <v>2575</v>
      </c>
      <c r="G233" s="137">
        <f>IF(Data_Siswa[[#This Row],[Nama]]="","",IF(F233=F232,G232,G232+1))</f>
        <v>8</v>
      </c>
      <c r="H233" s="137" t="str">
        <f>CONCATENATE(Data_Siswa[[#This Row],[Kelas]],"-",COUNTIF(Data_Siswa[[#Headers],[Kelas]]:Data_Siswa[[#This Row],[Kelas]],Data_Siswa[[#This Row],[Kelas]]))</f>
        <v>10 TJKT 1-4</v>
      </c>
    </row>
    <row r="234" spans="1:8" x14ac:dyDescent="0.3">
      <c r="A234" s="134">
        <f>IF(Data_Siswa[[#This Row],[Nama]]="","",COUNTA(Data_Siswa[[#Headers],[Nama]]:Data_Siswa[[#This Row],[Nama]])-1)</f>
        <v>230</v>
      </c>
      <c r="B234" s="135">
        <v>102526233</v>
      </c>
      <c r="C234" s="135" t="s">
        <v>2590</v>
      </c>
      <c r="D234" s="136" t="s">
        <v>2591</v>
      </c>
      <c r="E234" s="135" t="s">
        <v>4</v>
      </c>
      <c r="F234" s="135" t="s">
        <v>2575</v>
      </c>
      <c r="G234" s="137">
        <f>IF(Data_Siswa[[#This Row],[Nama]]="","",IF(F234=F233,G233,G233+1))</f>
        <v>8</v>
      </c>
      <c r="H234" s="137" t="str">
        <f>CONCATENATE(Data_Siswa[[#This Row],[Kelas]],"-",COUNTIF(Data_Siswa[[#Headers],[Kelas]]:Data_Siswa[[#This Row],[Kelas]],Data_Siswa[[#This Row],[Kelas]]))</f>
        <v>10 TJKT 1-5</v>
      </c>
    </row>
    <row r="235" spans="1:8" x14ac:dyDescent="0.3">
      <c r="A235" s="134">
        <f>IF(Data_Siswa[[#This Row],[Nama]]="","",COUNTA(Data_Siswa[[#Headers],[Nama]]:Data_Siswa[[#This Row],[Nama]])-1)</f>
        <v>231</v>
      </c>
      <c r="B235" s="135">
        <v>102526234</v>
      </c>
      <c r="C235" s="135" t="s">
        <v>2657</v>
      </c>
      <c r="D235" s="136" t="s">
        <v>2658</v>
      </c>
      <c r="E235" s="135" t="s">
        <v>4</v>
      </c>
      <c r="F235" s="135" t="s">
        <v>2575</v>
      </c>
      <c r="G235" s="137">
        <f>IF(Data_Siswa[[#This Row],[Nama]]="","",IF(F235=F234,G234,G234+1))</f>
        <v>8</v>
      </c>
      <c r="H235" s="137" t="str">
        <f>CONCATENATE(Data_Siswa[[#This Row],[Kelas]],"-",COUNTIF(Data_Siswa[[#Headers],[Kelas]]:Data_Siswa[[#This Row],[Kelas]],Data_Siswa[[#This Row],[Kelas]]))</f>
        <v>10 TJKT 1-6</v>
      </c>
    </row>
    <row r="236" spans="1:8" x14ac:dyDescent="0.3">
      <c r="A236" s="134">
        <f>IF(Data_Siswa[[#This Row],[Nama]]="","",COUNTA(Data_Siswa[[#Headers],[Nama]]:Data_Siswa[[#This Row],[Nama]])-1)</f>
        <v>232</v>
      </c>
      <c r="B236" s="135">
        <v>102526235</v>
      </c>
      <c r="C236" s="135" t="s">
        <v>2728</v>
      </c>
      <c r="D236" s="136" t="s">
        <v>2729</v>
      </c>
      <c r="E236" s="135" t="s">
        <v>3</v>
      </c>
      <c r="F236" s="135" t="s">
        <v>2575</v>
      </c>
      <c r="G236" s="137">
        <f>IF(Data_Siswa[[#This Row],[Nama]]="","",IF(F236=F235,G235,G235+1))</f>
        <v>8</v>
      </c>
      <c r="H236" s="137" t="str">
        <f>CONCATENATE(Data_Siswa[[#This Row],[Kelas]],"-",COUNTIF(Data_Siswa[[#Headers],[Kelas]]:Data_Siswa[[#This Row],[Kelas]],Data_Siswa[[#This Row],[Kelas]]))</f>
        <v>10 TJKT 1-7</v>
      </c>
    </row>
    <row r="237" spans="1:8" x14ac:dyDescent="0.3">
      <c r="A237" s="134">
        <f>IF(Data_Siswa[[#This Row],[Nama]]="","",COUNTA(Data_Siswa[[#Headers],[Nama]]:Data_Siswa[[#This Row],[Nama]])-1)</f>
        <v>233</v>
      </c>
      <c r="B237" s="135">
        <v>102526236</v>
      </c>
      <c r="C237" s="135" t="s">
        <v>2594</v>
      </c>
      <c r="D237" s="136" t="s">
        <v>2595</v>
      </c>
      <c r="E237" s="135" t="s">
        <v>3</v>
      </c>
      <c r="F237" s="135" t="s">
        <v>2575</v>
      </c>
      <c r="G237" s="137">
        <f>IF(Data_Siswa[[#This Row],[Nama]]="","",IF(F237=F236,G236,G236+1))</f>
        <v>8</v>
      </c>
      <c r="H237" s="137" t="str">
        <f>CONCATENATE(Data_Siswa[[#This Row],[Kelas]],"-",COUNTIF(Data_Siswa[[#Headers],[Kelas]]:Data_Siswa[[#This Row],[Kelas]],Data_Siswa[[#This Row],[Kelas]]))</f>
        <v>10 TJKT 1-8</v>
      </c>
    </row>
    <row r="238" spans="1:8" x14ac:dyDescent="0.3">
      <c r="A238" s="134">
        <f>IF(Data_Siswa[[#This Row],[Nama]]="","",COUNTA(Data_Siswa[[#Headers],[Nama]]:Data_Siswa[[#This Row],[Nama]])-1)</f>
        <v>234</v>
      </c>
      <c r="B238" s="135">
        <v>102526237</v>
      </c>
      <c r="C238" s="135" t="s">
        <v>2596</v>
      </c>
      <c r="D238" s="136" t="s">
        <v>2597</v>
      </c>
      <c r="E238" s="135" t="s">
        <v>4</v>
      </c>
      <c r="F238" s="135" t="s">
        <v>2575</v>
      </c>
      <c r="G238" s="137">
        <f>IF(Data_Siswa[[#This Row],[Nama]]="","",IF(F238=F237,G237,G237+1))</f>
        <v>8</v>
      </c>
      <c r="H238" s="137" t="str">
        <f>CONCATENATE(Data_Siswa[[#This Row],[Kelas]],"-",COUNTIF(Data_Siswa[[#Headers],[Kelas]]:Data_Siswa[[#This Row],[Kelas]],Data_Siswa[[#This Row],[Kelas]]))</f>
        <v>10 TJKT 1-9</v>
      </c>
    </row>
    <row r="239" spans="1:8" x14ac:dyDescent="0.3">
      <c r="A239" s="134">
        <f>IF(Data_Siswa[[#This Row],[Nama]]="","",COUNTA(Data_Siswa[[#Headers],[Nama]]:Data_Siswa[[#This Row],[Nama]])-1)</f>
        <v>235</v>
      </c>
      <c r="B239" s="135">
        <v>102526238</v>
      </c>
      <c r="C239" s="135" t="s">
        <v>2606</v>
      </c>
      <c r="D239" s="136" t="s">
        <v>2607</v>
      </c>
      <c r="E239" s="135" t="s">
        <v>4</v>
      </c>
      <c r="F239" s="135" t="s">
        <v>2575</v>
      </c>
      <c r="G239" s="137">
        <f>IF(Data_Siswa[[#This Row],[Nama]]="","",IF(F239=F238,G238,G238+1))</f>
        <v>8</v>
      </c>
      <c r="H239" s="137" t="str">
        <f>CONCATENATE(Data_Siswa[[#This Row],[Kelas]],"-",COUNTIF(Data_Siswa[[#Headers],[Kelas]]:Data_Siswa[[#This Row],[Kelas]],Data_Siswa[[#This Row],[Kelas]]))</f>
        <v>10 TJKT 1-10</v>
      </c>
    </row>
    <row r="240" spans="1:8" x14ac:dyDescent="0.3">
      <c r="A240" s="134">
        <f>IF(Data_Siswa[[#This Row],[Nama]]="","",COUNTA(Data_Siswa[[#Headers],[Nama]]:Data_Siswa[[#This Row],[Nama]])-1)</f>
        <v>236</v>
      </c>
      <c r="B240" s="135">
        <v>102526239</v>
      </c>
      <c r="C240" s="135" t="s">
        <v>2667</v>
      </c>
      <c r="D240" s="136" t="s">
        <v>2668</v>
      </c>
      <c r="E240" s="135" t="s">
        <v>3</v>
      </c>
      <c r="F240" s="135" t="s">
        <v>2575</v>
      </c>
      <c r="G240" s="137">
        <f>IF(Data_Siswa[[#This Row],[Nama]]="","",IF(F240=F239,G239,G239+1))</f>
        <v>8</v>
      </c>
      <c r="H240" s="137" t="str">
        <f>CONCATENATE(Data_Siswa[[#This Row],[Kelas]],"-",COUNTIF(Data_Siswa[[#Headers],[Kelas]]:Data_Siswa[[#This Row],[Kelas]],Data_Siswa[[#This Row],[Kelas]]))</f>
        <v>10 TJKT 1-11</v>
      </c>
    </row>
    <row r="241" spans="1:8" x14ac:dyDescent="0.3">
      <c r="A241" s="134">
        <f>IF(Data_Siswa[[#This Row],[Nama]]="","",COUNTA(Data_Siswa[[#Headers],[Nama]]:Data_Siswa[[#This Row],[Nama]])-1)</f>
        <v>237</v>
      </c>
      <c r="B241" s="135">
        <v>102526240</v>
      </c>
      <c r="C241" s="135" t="s">
        <v>2740</v>
      </c>
      <c r="D241" s="136" t="s">
        <v>2741</v>
      </c>
      <c r="E241" s="135" t="s">
        <v>3</v>
      </c>
      <c r="F241" s="135" t="s">
        <v>2575</v>
      </c>
      <c r="G241" s="137">
        <f>IF(Data_Siswa[[#This Row],[Nama]]="","",IF(F241=F240,G240,G240+1))</f>
        <v>8</v>
      </c>
      <c r="H241" s="137" t="str">
        <f>CONCATENATE(Data_Siswa[[#This Row],[Kelas]],"-",COUNTIF(Data_Siswa[[#Headers],[Kelas]]:Data_Siswa[[#This Row],[Kelas]],Data_Siswa[[#This Row],[Kelas]]))</f>
        <v>10 TJKT 1-12</v>
      </c>
    </row>
    <row r="242" spans="1:8" x14ac:dyDescent="0.3">
      <c r="A242" s="134">
        <f>IF(Data_Siswa[[#This Row],[Nama]]="","",COUNTA(Data_Siswa[[#Headers],[Nama]]:Data_Siswa[[#This Row],[Nama]])-1)</f>
        <v>238</v>
      </c>
      <c r="B242" s="135">
        <v>102526241</v>
      </c>
      <c r="C242" s="135" t="s">
        <v>2612</v>
      </c>
      <c r="D242" s="136" t="s">
        <v>2613</v>
      </c>
      <c r="E242" s="135" t="s">
        <v>4</v>
      </c>
      <c r="F242" s="135" t="s">
        <v>2575</v>
      </c>
      <c r="G242" s="137">
        <f>IF(Data_Siswa[[#This Row],[Nama]]="","",IF(F242=F241,G241,G241+1))</f>
        <v>8</v>
      </c>
      <c r="H242" s="137" t="str">
        <f>CONCATENATE(Data_Siswa[[#This Row],[Kelas]],"-",COUNTIF(Data_Siswa[[#Headers],[Kelas]]:Data_Siswa[[#This Row],[Kelas]],Data_Siswa[[#This Row],[Kelas]]))</f>
        <v>10 TJKT 1-13</v>
      </c>
    </row>
    <row r="243" spans="1:8" x14ac:dyDescent="0.3">
      <c r="A243" s="134">
        <f>IF(Data_Siswa[[#This Row],[Nama]]="","",COUNTA(Data_Siswa[[#Headers],[Nama]]:Data_Siswa[[#This Row],[Nama]])-1)</f>
        <v>239</v>
      </c>
      <c r="B243" s="135">
        <v>102526242</v>
      </c>
      <c r="C243" s="135" t="s">
        <v>2673</v>
      </c>
      <c r="D243" s="136" t="s">
        <v>2674</v>
      </c>
      <c r="E243" s="135" t="s">
        <v>3</v>
      </c>
      <c r="F243" s="135" t="s">
        <v>2575</v>
      </c>
      <c r="G243" s="137">
        <f>IF(Data_Siswa[[#This Row],[Nama]]="","",IF(F243=F242,G242,G242+1))</f>
        <v>8</v>
      </c>
      <c r="H243" s="137" t="str">
        <f>CONCATENATE(Data_Siswa[[#This Row],[Kelas]],"-",COUNTIF(Data_Siswa[[#Headers],[Kelas]]:Data_Siswa[[#This Row],[Kelas]],Data_Siswa[[#This Row],[Kelas]]))</f>
        <v>10 TJKT 1-14</v>
      </c>
    </row>
    <row r="244" spans="1:8" x14ac:dyDescent="0.3">
      <c r="A244" s="134">
        <f>IF(Data_Siswa[[#This Row],[Nama]]="","",COUNTA(Data_Siswa[[#Headers],[Nama]]:Data_Siswa[[#This Row],[Nama]])-1)</f>
        <v>240</v>
      </c>
      <c r="B244" s="135">
        <v>102526243</v>
      </c>
      <c r="C244" s="135" t="s">
        <v>2675</v>
      </c>
      <c r="D244" s="136" t="s">
        <v>2676</v>
      </c>
      <c r="E244" s="135" t="s">
        <v>3</v>
      </c>
      <c r="F244" s="135" t="s">
        <v>2575</v>
      </c>
      <c r="G244" s="137">
        <f>IF(Data_Siswa[[#This Row],[Nama]]="","",IF(F244=F243,G243,G243+1))</f>
        <v>8</v>
      </c>
      <c r="H244" s="137" t="str">
        <f>CONCATENATE(Data_Siswa[[#This Row],[Kelas]],"-",COUNTIF(Data_Siswa[[#Headers],[Kelas]]:Data_Siswa[[#This Row],[Kelas]],Data_Siswa[[#This Row],[Kelas]]))</f>
        <v>10 TJKT 1-15</v>
      </c>
    </row>
    <row r="245" spans="1:8" x14ac:dyDescent="0.3">
      <c r="A245" s="134">
        <f>IF(Data_Siswa[[#This Row],[Nama]]="","",COUNTA(Data_Siswa[[#Headers],[Nama]]:Data_Siswa[[#This Row],[Nama]])-1)</f>
        <v>241</v>
      </c>
      <c r="B245" s="135">
        <v>102526244</v>
      </c>
      <c r="C245" s="135" t="s">
        <v>2614</v>
      </c>
      <c r="D245" s="136" t="s">
        <v>2615</v>
      </c>
      <c r="E245" s="135" t="s">
        <v>3</v>
      </c>
      <c r="F245" s="135" t="s">
        <v>2575</v>
      </c>
      <c r="G245" s="137">
        <f>IF(Data_Siswa[[#This Row],[Nama]]="","",IF(F245=F244,G244,G244+1))</f>
        <v>8</v>
      </c>
      <c r="H245" s="137" t="str">
        <f>CONCATENATE(Data_Siswa[[#This Row],[Kelas]],"-",COUNTIF(Data_Siswa[[#Headers],[Kelas]]:Data_Siswa[[#This Row],[Kelas]],Data_Siswa[[#This Row],[Kelas]]))</f>
        <v>10 TJKT 1-16</v>
      </c>
    </row>
    <row r="246" spans="1:8" x14ac:dyDescent="0.3">
      <c r="A246" s="134">
        <f>IF(Data_Siswa[[#This Row],[Nama]]="","",COUNTA(Data_Siswa[[#Headers],[Nama]]:Data_Siswa[[#This Row],[Nama]])-1)</f>
        <v>242</v>
      </c>
      <c r="B246" s="135">
        <v>102526245</v>
      </c>
      <c r="C246" s="135" t="s">
        <v>2748</v>
      </c>
      <c r="D246" s="136" t="s">
        <v>2749</v>
      </c>
      <c r="E246" s="135" t="s">
        <v>3</v>
      </c>
      <c r="F246" s="135" t="s">
        <v>2575</v>
      </c>
      <c r="G246" s="137">
        <f>IF(Data_Siswa[[#This Row],[Nama]]="","",IF(F246=F245,G245,G245+1))</f>
        <v>8</v>
      </c>
      <c r="H246" s="137" t="str">
        <f>CONCATENATE(Data_Siswa[[#This Row],[Kelas]],"-",COUNTIF(Data_Siswa[[#Headers],[Kelas]]:Data_Siswa[[#This Row],[Kelas]],Data_Siswa[[#This Row],[Kelas]]))</f>
        <v>10 TJKT 1-17</v>
      </c>
    </row>
    <row r="247" spans="1:8" x14ac:dyDescent="0.3">
      <c r="A247" s="134">
        <f>IF(Data_Siswa[[#This Row],[Nama]]="","",COUNTA(Data_Siswa[[#Headers],[Nama]]:Data_Siswa[[#This Row],[Nama]])-1)</f>
        <v>243</v>
      </c>
      <c r="B247" s="135">
        <v>102526246</v>
      </c>
      <c r="C247" s="135" t="s">
        <v>2618</v>
      </c>
      <c r="D247" s="136" t="s">
        <v>2619</v>
      </c>
      <c r="E247" s="135" t="s">
        <v>3</v>
      </c>
      <c r="F247" s="135" t="s">
        <v>2575</v>
      </c>
      <c r="G247" s="137">
        <f>IF(Data_Siswa[[#This Row],[Nama]]="","",IF(F247=F246,G246,G246+1))</f>
        <v>8</v>
      </c>
      <c r="H247" s="137" t="str">
        <f>CONCATENATE(Data_Siswa[[#This Row],[Kelas]],"-",COUNTIF(Data_Siswa[[#Headers],[Kelas]]:Data_Siswa[[#This Row],[Kelas]],Data_Siswa[[#This Row],[Kelas]]))</f>
        <v>10 TJKT 1-18</v>
      </c>
    </row>
    <row r="248" spans="1:8" x14ac:dyDescent="0.3">
      <c r="A248" s="134">
        <f>IF(Data_Siswa[[#This Row],[Nama]]="","",COUNTA(Data_Siswa[[#Headers],[Nama]]:Data_Siswa[[#This Row],[Nama]])-1)</f>
        <v>244</v>
      </c>
      <c r="B248" s="135">
        <v>102526247</v>
      </c>
      <c r="C248" s="135" t="s">
        <v>2677</v>
      </c>
      <c r="D248" s="136" t="s">
        <v>2678</v>
      </c>
      <c r="E248" s="135" t="s">
        <v>3</v>
      </c>
      <c r="F248" s="135" t="s">
        <v>2575</v>
      </c>
      <c r="G248" s="137">
        <f>IF(Data_Siswa[[#This Row],[Nama]]="","",IF(F248=F247,G247,G247+1))</f>
        <v>8</v>
      </c>
      <c r="H248" s="137" t="str">
        <f>CONCATENATE(Data_Siswa[[#This Row],[Kelas]],"-",COUNTIF(Data_Siswa[[#Headers],[Kelas]]:Data_Siswa[[#This Row],[Kelas]],Data_Siswa[[#This Row],[Kelas]]))</f>
        <v>10 TJKT 1-19</v>
      </c>
    </row>
    <row r="249" spans="1:8" x14ac:dyDescent="0.3">
      <c r="A249" s="134">
        <f>IF(Data_Siswa[[#This Row],[Nama]]="","",COUNTA(Data_Siswa[[#Headers],[Nama]]:Data_Siswa[[#This Row],[Nama]])-1)</f>
        <v>245</v>
      </c>
      <c r="B249" s="135">
        <v>102526248</v>
      </c>
      <c r="C249" s="135" t="s">
        <v>2750</v>
      </c>
      <c r="D249" s="136" t="s">
        <v>2751</v>
      </c>
      <c r="E249" s="135" t="s">
        <v>3</v>
      </c>
      <c r="F249" s="135" t="s">
        <v>2575</v>
      </c>
      <c r="G249" s="137">
        <f>IF(Data_Siswa[[#This Row],[Nama]]="","",IF(F249=F248,G248,G248+1))</f>
        <v>8</v>
      </c>
      <c r="H249" s="137" t="str">
        <f>CONCATENATE(Data_Siswa[[#This Row],[Kelas]],"-",COUNTIF(Data_Siswa[[#Headers],[Kelas]]:Data_Siswa[[#This Row],[Kelas]],Data_Siswa[[#This Row],[Kelas]]))</f>
        <v>10 TJKT 1-20</v>
      </c>
    </row>
    <row r="250" spans="1:8" x14ac:dyDescent="0.3">
      <c r="A250" s="134">
        <f>IF(Data_Siswa[[#This Row],[Nama]]="","",COUNTA(Data_Siswa[[#Headers],[Nama]]:Data_Siswa[[#This Row],[Nama]])-1)</f>
        <v>246</v>
      </c>
      <c r="B250" s="135">
        <v>102526249</v>
      </c>
      <c r="C250" s="135" t="s">
        <v>2752</v>
      </c>
      <c r="D250" s="136" t="s">
        <v>2753</v>
      </c>
      <c r="E250" s="135" t="s">
        <v>3</v>
      </c>
      <c r="F250" s="135" t="s">
        <v>2575</v>
      </c>
      <c r="G250" s="137">
        <f>IF(Data_Siswa[[#This Row],[Nama]]="","",IF(F250=F249,G249,G249+1))</f>
        <v>8</v>
      </c>
      <c r="H250" s="137" t="str">
        <f>CONCATENATE(Data_Siswa[[#This Row],[Kelas]],"-",COUNTIF(Data_Siswa[[#Headers],[Kelas]]:Data_Siswa[[#This Row],[Kelas]],Data_Siswa[[#This Row],[Kelas]]))</f>
        <v>10 TJKT 1-21</v>
      </c>
    </row>
    <row r="251" spans="1:8" x14ac:dyDescent="0.3">
      <c r="A251" s="134">
        <f>IF(Data_Siswa[[#This Row],[Nama]]="","",COUNTA(Data_Siswa[[#Headers],[Nama]]:Data_Siswa[[#This Row],[Nama]])-1)</f>
        <v>247</v>
      </c>
      <c r="B251" s="135">
        <v>102526250</v>
      </c>
      <c r="C251" s="135" t="s">
        <v>2683</v>
      </c>
      <c r="D251" s="136" t="s">
        <v>2684</v>
      </c>
      <c r="E251" s="135" t="s">
        <v>3</v>
      </c>
      <c r="F251" s="135" t="s">
        <v>2575</v>
      </c>
      <c r="G251" s="137">
        <f>IF(Data_Siswa[[#This Row],[Nama]]="","",IF(F251=F250,G250,G250+1))</f>
        <v>8</v>
      </c>
      <c r="H251" s="137" t="str">
        <f>CONCATENATE(Data_Siswa[[#This Row],[Kelas]],"-",COUNTIF(Data_Siswa[[#Headers],[Kelas]]:Data_Siswa[[#This Row],[Kelas]],Data_Siswa[[#This Row],[Kelas]]))</f>
        <v>10 TJKT 1-22</v>
      </c>
    </row>
    <row r="252" spans="1:8" x14ac:dyDescent="0.3">
      <c r="A252" s="134">
        <f>IF(Data_Siswa[[#This Row],[Nama]]="","",COUNTA(Data_Siswa[[#Headers],[Nama]]:Data_Siswa[[#This Row],[Nama]])-1)</f>
        <v>248</v>
      </c>
      <c r="B252" s="135">
        <v>102526251</v>
      </c>
      <c r="C252" s="135" t="s">
        <v>2620</v>
      </c>
      <c r="D252" s="136" t="s">
        <v>2621</v>
      </c>
      <c r="E252" s="135" t="s">
        <v>3</v>
      </c>
      <c r="F252" s="135" t="s">
        <v>2575</v>
      </c>
      <c r="G252" s="137">
        <f>IF(Data_Siswa[[#This Row],[Nama]]="","",IF(F252=F251,G251,G251+1))</f>
        <v>8</v>
      </c>
      <c r="H252" s="137" t="str">
        <f>CONCATENATE(Data_Siswa[[#This Row],[Kelas]],"-",COUNTIF(Data_Siswa[[#Headers],[Kelas]]:Data_Siswa[[#This Row],[Kelas]],Data_Siswa[[#This Row],[Kelas]]))</f>
        <v>10 TJKT 1-23</v>
      </c>
    </row>
    <row r="253" spans="1:8" x14ac:dyDescent="0.3">
      <c r="A253" s="134">
        <f>IF(Data_Siswa[[#This Row],[Nama]]="","",COUNTA(Data_Siswa[[#Headers],[Nama]]:Data_Siswa[[#This Row],[Nama]])-1)</f>
        <v>249</v>
      </c>
      <c r="B253" s="135">
        <v>102526252</v>
      </c>
      <c r="C253" s="135" t="s">
        <v>2624</v>
      </c>
      <c r="D253" s="136" t="s">
        <v>2625</v>
      </c>
      <c r="E253" s="135" t="s">
        <v>4</v>
      </c>
      <c r="F253" s="135" t="s">
        <v>2575</v>
      </c>
      <c r="G253" s="137">
        <f>IF(Data_Siswa[[#This Row],[Nama]]="","",IF(F253=F252,G252,G252+1))</f>
        <v>8</v>
      </c>
      <c r="H253" s="137" t="str">
        <f>CONCATENATE(Data_Siswa[[#This Row],[Kelas]],"-",COUNTIF(Data_Siswa[[#Headers],[Kelas]]:Data_Siswa[[#This Row],[Kelas]],Data_Siswa[[#This Row],[Kelas]]))</f>
        <v>10 TJKT 1-24</v>
      </c>
    </row>
    <row r="254" spans="1:8" x14ac:dyDescent="0.3">
      <c r="A254" s="134">
        <f>IF(Data_Siswa[[#This Row],[Nama]]="","",COUNTA(Data_Siswa[[#Headers],[Nama]]:Data_Siswa[[#This Row],[Nama]])-1)</f>
        <v>250</v>
      </c>
      <c r="B254" s="135">
        <v>102526253</v>
      </c>
      <c r="C254" s="135" t="s">
        <v>2758</v>
      </c>
      <c r="D254" s="136" t="s">
        <v>2759</v>
      </c>
      <c r="E254" s="135" t="s">
        <v>3</v>
      </c>
      <c r="F254" s="135" t="s">
        <v>2575</v>
      </c>
      <c r="G254" s="137">
        <f>IF(Data_Siswa[[#This Row],[Nama]]="","",IF(F254=F253,G253,G253+1))</f>
        <v>8</v>
      </c>
      <c r="H254" s="137" t="str">
        <f>CONCATENATE(Data_Siswa[[#This Row],[Kelas]],"-",COUNTIF(Data_Siswa[[#Headers],[Kelas]]:Data_Siswa[[#This Row],[Kelas]],Data_Siswa[[#This Row],[Kelas]]))</f>
        <v>10 TJKT 1-25</v>
      </c>
    </row>
    <row r="255" spans="1:8" x14ac:dyDescent="0.3">
      <c r="A255" s="134">
        <f>IF(Data_Siswa[[#This Row],[Nama]]="","",COUNTA(Data_Siswa[[#Headers],[Nama]]:Data_Siswa[[#This Row],[Nama]])-1)</f>
        <v>251</v>
      </c>
      <c r="B255" s="135">
        <v>102526254</v>
      </c>
      <c r="C255" s="135" t="s">
        <v>2762</v>
      </c>
      <c r="D255" s="136" t="s">
        <v>2763</v>
      </c>
      <c r="E255" s="135" t="s">
        <v>3</v>
      </c>
      <c r="F255" s="135" t="s">
        <v>2575</v>
      </c>
      <c r="G255" s="137">
        <f>IF(Data_Siswa[[#This Row],[Nama]]="","",IF(F255=F254,G254,G254+1))</f>
        <v>8</v>
      </c>
      <c r="H255" s="137" t="str">
        <f>CONCATENATE(Data_Siswa[[#This Row],[Kelas]],"-",COUNTIF(Data_Siswa[[#Headers],[Kelas]]:Data_Siswa[[#This Row],[Kelas]],Data_Siswa[[#This Row],[Kelas]]))</f>
        <v>10 TJKT 1-26</v>
      </c>
    </row>
    <row r="256" spans="1:8" x14ac:dyDescent="0.3">
      <c r="A256" s="134">
        <f>IF(Data_Siswa[[#This Row],[Nama]]="","",COUNTA(Data_Siswa[[#Headers],[Nama]]:Data_Siswa[[#This Row],[Nama]])-1)</f>
        <v>252</v>
      </c>
      <c r="B256" s="135">
        <v>102526255</v>
      </c>
      <c r="C256" s="135" t="s">
        <v>2768</v>
      </c>
      <c r="D256" s="136" t="s">
        <v>2769</v>
      </c>
      <c r="E256" s="135" t="s">
        <v>3</v>
      </c>
      <c r="F256" s="135" t="s">
        <v>2575</v>
      </c>
      <c r="G256" s="137">
        <f>IF(Data_Siswa[[#This Row],[Nama]]="","",IF(F256=F255,G255,G255+1))</f>
        <v>8</v>
      </c>
      <c r="H256" s="137" t="str">
        <f>CONCATENATE(Data_Siswa[[#This Row],[Kelas]],"-",COUNTIF(Data_Siswa[[#Headers],[Kelas]]:Data_Siswa[[#This Row],[Kelas]],Data_Siswa[[#This Row],[Kelas]]))</f>
        <v>10 TJKT 1-27</v>
      </c>
    </row>
    <row r="257" spans="1:8" x14ac:dyDescent="0.3">
      <c r="A257" s="134">
        <f>IF(Data_Siswa[[#This Row],[Nama]]="","",COUNTA(Data_Siswa[[#Headers],[Nama]]:Data_Siswa[[#This Row],[Nama]])-1)</f>
        <v>253</v>
      </c>
      <c r="B257" s="135">
        <v>102526256</v>
      </c>
      <c r="C257" s="135" t="s">
        <v>2770</v>
      </c>
      <c r="D257" s="136" t="s">
        <v>2771</v>
      </c>
      <c r="E257" s="135" t="s">
        <v>3</v>
      </c>
      <c r="F257" s="135" t="s">
        <v>2575</v>
      </c>
      <c r="G257" s="137">
        <f>IF(Data_Siswa[[#This Row],[Nama]]="","",IF(F257=F256,G256,G256+1))</f>
        <v>8</v>
      </c>
      <c r="H257" s="137" t="str">
        <f>CONCATENATE(Data_Siswa[[#This Row],[Kelas]],"-",COUNTIF(Data_Siswa[[#Headers],[Kelas]]:Data_Siswa[[#This Row],[Kelas]],Data_Siswa[[#This Row],[Kelas]]))</f>
        <v>10 TJKT 1-28</v>
      </c>
    </row>
    <row r="258" spans="1:8" x14ac:dyDescent="0.3">
      <c r="A258" s="134">
        <f>IF(Data_Siswa[[#This Row],[Nama]]="","",COUNTA(Data_Siswa[[#Headers],[Nama]]:Data_Siswa[[#This Row],[Nama]])-1)</f>
        <v>254</v>
      </c>
      <c r="B258" s="135">
        <v>102526257</v>
      </c>
      <c r="C258" s="135" t="s">
        <v>2772</v>
      </c>
      <c r="D258" s="136" t="s">
        <v>2773</v>
      </c>
      <c r="E258" s="135" t="s">
        <v>3</v>
      </c>
      <c r="F258" s="135" t="s">
        <v>2575</v>
      </c>
      <c r="G258" s="137">
        <f>IF(Data_Siswa[[#This Row],[Nama]]="","",IF(F258=F257,G257,G257+1))</f>
        <v>8</v>
      </c>
      <c r="H258" s="137" t="str">
        <f>CONCATENATE(Data_Siswa[[#This Row],[Kelas]],"-",COUNTIF(Data_Siswa[[#Headers],[Kelas]]:Data_Siswa[[#This Row],[Kelas]],Data_Siswa[[#This Row],[Kelas]]))</f>
        <v>10 TJKT 1-29</v>
      </c>
    </row>
    <row r="259" spans="1:8" x14ac:dyDescent="0.3">
      <c r="A259" s="134">
        <f>IF(Data_Siswa[[#This Row],[Nama]]="","",COUNTA(Data_Siswa[[#Headers],[Nama]]:Data_Siswa[[#This Row],[Nama]])-1)</f>
        <v>255</v>
      </c>
      <c r="B259" s="135">
        <v>102526258</v>
      </c>
      <c r="C259" s="135" t="s">
        <v>2703</v>
      </c>
      <c r="D259" s="136" t="s">
        <v>2704</v>
      </c>
      <c r="E259" s="135" t="s">
        <v>4</v>
      </c>
      <c r="F259" s="135" t="s">
        <v>2575</v>
      </c>
      <c r="G259" s="137">
        <f>IF(Data_Siswa[[#This Row],[Nama]]="","",IF(F259=F258,G258,G258+1))</f>
        <v>8</v>
      </c>
      <c r="H259" s="137" t="str">
        <f>CONCATENATE(Data_Siswa[[#This Row],[Kelas]],"-",COUNTIF(Data_Siswa[[#Headers],[Kelas]]:Data_Siswa[[#This Row],[Kelas]],Data_Siswa[[#This Row],[Kelas]]))</f>
        <v>10 TJKT 1-30</v>
      </c>
    </row>
    <row r="260" spans="1:8" x14ac:dyDescent="0.3">
      <c r="A260" s="134">
        <f>IF(Data_Siswa[[#This Row],[Nama]]="","",COUNTA(Data_Siswa[[#Headers],[Nama]]:Data_Siswa[[#This Row],[Nama]])-1)</f>
        <v>256</v>
      </c>
      <c r="B260" s="135">
        <v>102526259</v>
      </c>
      <c r="C260" s="135" t="s">
        <v>2630</v>
      </c>
      <c r="D260" s="136" t="s">
        <v>2631</v>
      </c>
      <c r="E260" s="135" t="s">
        <v>3</v>
      </c>
      <c r="F260" s="135" t="s">
        <v>2575</v>
      </c>
      <c r="G260" s="137">
        <f>IF(Data_Siswa[[#This Row],[Nama]]="","",IF(F260=F259,G259,G259+1))</f>
        <v>8</v>
      </c>
      <c r="H260" s="137" t="str">
        <f>CONCATENATE(Data_Siswa[[#This Row],[Kelas]],"-",COUNTIF(Data_Siswa[[#Headers],[Kelas]]:Data_Siswa[[#This Row],[Kelas]],Data_Siswa[[#This Row],[Kelas]]))</f>
        <v>10 TJKT 1-31</v>
      </c>
    </row>
    <row r="261" spans="1:8" x14ac:dyDescent="0.3">
      <c r="A261" s="134">
        <f>IF(Data_Siswa[[#This Row],[Nama]]="","",COUNTA(Data_Siswa[[#Headers],[Nama]]:Data_Siswa[[#This Row],[Nama]])-1)</f>
        <v>257</v>
      </c>
      <c r="B261" s="135">
        <v>102526260</v>
      </c>
      <c r="C261" s="135" t="s">
        <v>2776</v>
      </c>
      <c r="D261" s="136" t="s">
        <v>2777</v>
      </c>
      <c r="E261" s="135" t="s">
        <v>3</v>
      </c>
      <c r="F261" s="135" t="s">
        <v>2575</v>
      </c>
      <c r="G261" s="137">
        <f>IF(Data_Siswa[[#This Row],[Nama]]="","",IF(F261=F260,G260,G260+1))</f>
        <v>8</v>
      </c>
      <c r="H261" s="137" t="str">
        <f>CONCATENATE(Data_Siswa[[#This Row],[Kelas]],"-",COUNTIF(Data_Siswa[[#Headers],[Kelas]]:Data_Siswa[[#This Row],[Kelas]],Data_Siswa[[#This Row],[Kelas]]))</f>
        <v>10 TJKT 1-32</v>
      </c>
    </row>
    <row r="262" spans="1:8" x14ac:dyDescent="0.3">
      <c r="A262" s="134">
        <f>IF(Data_Siswa[[#This Row],[Nama]]="","",COUNTA(Data_Siswa[[#Headers],[Nama]]:Data_Siswa[[#This Row],[Nama]])-1)</f>
        <v>258</v>
      </c>
      <c r="B262" s="135">
        <v>102526261</v>
      </c>
      <c r="C262" s="135" t="s">
        <v>2632</v>
      </c>
      <c r="D262" s="136" t="s">
        <v>2633</v>
      </c>
      <c r="E262" s="135" t="s">
        <v>4</v>
      </c>
      <c r="F262" s="135" t="s">
        <v>2575</v>
      </c>
      <c r="G262" s="137">
        <f>IF(Data_Siswa[[#This Row],[Nama]]="","",IF(F262=F261,G261,G261+1))</f>
        <v>8</v>
      </c>
      <c r="H262" s="137" t="str">
        <f>CONCATENATE(Data_Siswa[[#This Row],[Kelas]],"-",COUNTIF(Data_Siswa[[#Headers],[Kelas]]:Data_Siswa[[#This Row],[Kelas]],Data_Siswa[[#This Row],[Kelas]]))</f>
        <v>10 TJKT 1-33</v>
      </c>
    </row>
    <row r="263" spans="1:8" x14ac:dyDescent="0.3">
      <c r="A263" s="134">
        <f>IF(Data_Siswa[[#This Row],[Nama]]="","",COUNTA(Data_Siswa[[#Headers],[Nama]]:Data_Siswa[[#This Row],[Nama]])-1)</f>
        <v>259</v>
      </c>
      <c r="B263" s="135">
        <v>102526262</v>
      </c>
      <c r="C263" s="135" t="s">
        <v>2636</v>
      </c>
      <c r="D263" s="136" t="s">
        <v>2637</v>
      </c>
      <c r="E263" s="135" t="s">
        <v>4</v>
      </c>
      <c r="F263" s="135" t="s">
        <v>2575</v>
      </c>
      <c r="G263" s="137">
        <f>IF(Data_Siswa[[#This Row],[Nama]]="","",IF(F263=F262,G262,G262+1))</f>
        <v>8</v>
      </c>
      <c r="H263" s="137" t="str">
        <f>CONCATENATE(Data_Siswa[[#This Row],[Kelas]],"-",COUNTIF(Data_Siswa[[#Headers],[Kelas]]:Data_Siswa[[#This Row],[Kelas]],Data_Siswa[[#This Row],[Kelas]]))</f>
        <v>10 TJKT 1-34</v>
      </c>
    </row>
    <row r="264" spans="1:8" x14ac:dyDescent="0.3">
      <c r="A264" s="134">
        <f>IF(Data_Siswa[[#This Row],[Nama]]="","",COUNTA(Data_Siswa[[#Headers],[Nama]]:Data_Siswa[[#This Row],[Nama]])-1)</f>
        <v>260</v>
      </c>
      <c r="B264" s="135">
        <v>102526263</v>
      </c>
      <c r="C264" s="135" t="s">
        <v>2638</v>
      </c>
      <c r="D264" s="136" t="s">
        <v>2639</v>
      </c>
      <c r="E264" s="135" t="s">
        <v>4</v>
      </c>
      <c r="F264" s="135" t="s">
        <v>2575</v>
      </c>
      <c r="G264" s="137">
        <f>IF(Data_Siswa[[#This Row],[Nama]]="","",IF(F264=F263,G263,G263+1))</f>
        <v>8</v>
      </c>
      <c r="H264" s="137" t="str">
        <f>CONCATENATE(Data_Siswa[[#This Row],[Kelas]],"-",COUNTIF(Data_Siswa[[#Headers],[Kelas]]:Data_Siswa[[#This Row],[Kelas]],Data_Siswa[[#This Row],[Kelas]]))</f>
        <v>10 TJKT 1-35</v>
      </c>
    </row>
    <row r="265" spans="1:8" x14ac:dyDescent="0.3">
      <c r="A265" s="134">
        <f>IF(Data_Siswa[[#This Row],[Nama]]="","",COUNTA(Data_Siswa[[#Headers],[Nama]]:Data_Siswa[[#This Row],[Nama]])-1)</f>
        <v>261</v>
      </c>
      <c r="B265" s="135">
        <v>102526264</v>
      </c>
      <c r="C265" s="135" t="s">
        <v>2642</v>
      </c>
      <c r="D265" s="136" t="s">
        <v>2643</v>
      </c>
      <c r="E265" s="135" t="s">
        <v>3</v>
      </c>
      <c r="F265" s="135" t="s">
        <v>2575</v>
      </c>
      <c r="G265" s="137">
        <f>IF(Data_Siswa[[#This Row],[Nama]]="","",IF(F265=F264,G264,G264+1))</f>
        <v>8</v>
      </c>
      <c r="H265" s="137" t="str">
        <f>CONCATENATE(Data_Siswa[[#This Row],[Kelas]],"-",COUNTIF(Data_Siswa[[#Headers],[Kelas]]:Data_Siswa[[#This Row],[Kelas]],Data_Siswa[[#This Row],[Kelas]]))</f>
        <v>10 TJKT 1-36</v>
      </c>
    </row>
    <row r="266" spans="1:8" x14ac:dyDescent="0.3">
      <c r="A266" s="134">
        <f>IF(Data_Siswa[[#This Row],[Nama]]="","",COUNTA(Data_Siswa[[#Headers],[Nama]]:Data_Siswa[[#This Row],[Nama]])-1)</f>
        <v>262</v>
      </c>
      <c r="B266" s="135">
        <v>102526265</v>
      </c>
      <c r="C266" s="135" t="s">
        <v>2576</v>
      </c>
      <c r="D266" s="136" t="s">
        <v>2577</v>
      </c>
      <c r="E266" s="135" t="s">
        <v>3</v>
      </c>
      <c r="F266" s="135" t="s">
        <v>2648</v>
      </c>
      <c r="G266" s="137">
        <f>IF(Data_Siswa[[#This Row],[Nama]]="","",IF(F266=F265,G265,G265+1))</f>
        <v>9</v>
      </c>
      <c r="H266" s="137" t="str">
        <f>CONCATENATE(Data_Siswa[[#This Row],[Kelas]],"-",COUNTIF(Data_Siswa[[#Headers],[Kelas]]:Data_Siswa[[#This Row],[Kelas]],Data_Siswa[[#This Row],[Kelas]]))</f>
        <v>10 TJKT 2-1</v>
      </c>
    </row>
    <row r="267" spans="1:8" x14ac:dyDescent="0.3">
      <c r="A267" s="134">
        <f>IF(Data_Siswa[[#This Row],[Nama]]="","",COUNTA(Data_Siswa[[#Headers],[Nama]]:Data_Siswa[[#This Row],[Nama]])-1)</f>
        <v>263</v>
      </c>
      <c r="B267" s="135">
        <v>102526266</v>
      </c>
      <c r="C267" s="135" t="s">
        <v>2578</v>
      </c>
      <c r="D267" s="136" t="s">
        <v>2579</v>
      </c>
      <c r="E267" s="135" t="s">
        <v>4</v>
      </c>
      <c r="F267" s="135" t="s">
        <v>2648</v>
      </c>
      <c r="G267" s="137">
        <f>IF(Data_Siswa[[#This Row],[Nama]]="","",IF(F267=F266,G266,G266+1))</f>
        <v>9</v>
      </c>
      <c r="H267" s="137" t="str">
        <f>CONCATENATE(Data_Siswa[[#This Row],[Kelas]],"-",COUNTIF(Data_Siswa[[#Headers],[Kelas]]:Data_Siswa[[#This Row],[Kelas]],Data_Siswa[[#This Row],[Kelas]]))</f>
        <v>10 TJKT 2-2</v>
      </c>
    </row>
    <row r="268" spans="1:8" x14ac:dyDescent="0.3">
      <c r="A268" s="134">
        <f>IF(Data_Siswa[[#This Row],[Nama]]="","",COUNTA(Data_Siswa[[#Headers],[Nama]]:Data_Siswa[[#This Row],[Nama]])-1)</f>
        <v>264</v>
      </c>
      <c r="B268" s="135">
        <v>102526267</v>
      </c>
      <c r="C268" s="135" t="s">
        <v>2651</v>
      </c>
      <c r="D268" s="136" t="s">
        <v>2652</v>
      </c>
      <c r="E268" s="135" t="s">
        <v>4</v>
      </c>
      <c r="F268" s="135" t="s">
        <v>2648</v>
      </c>
      <c r="G268" s="137">
        <f>IF(Data_Siswa[[#This Row],[Nama]]="","",IF(F268=F267,G267,G267+1))</f>
        <v>9</v>
      </c>
      <c r="H268" s="137" t="str">
        <f>CONCATENATE(Data_Siswa[[#This Row],[Kelas]],"-",COUNTIF(Data_Siswa[[#Headers],[Kelas]]:Data_Siswa[[#This Row],[Kelas]],Data_Siswa[[#This Row],[Kelas]]))</f>
        <v>10 TJKT 2-3</v>
      </c>
    </row>
    <row r="269" spans="1:8" x14ac:dyDescent="0.3">
      <c r="A269" s="134">
        <f>IF(Data_Siswa[[#This Row],[Nama]]="","",COUNTA(Data_Siswa[[#Headers],[Nama]]:Data_Siswa[[#This Row],[Nama]])-1)</f>
        <v>265</v>
      </c>
      <c r="B269" s="135">
        <v>102526268</v>
      </c>
      <c r="C269" s="135" t="s">
        <v>2584</v>
      </c>
      <c r="D269" s="136" t="s">
        <v>2585</v>
      </c>
      <c r="E269" s="135" t="s">
        <v>3</v>
      </c>
      <c r="F269" s="135" t="s">
        <v>2648</v>
      </c>
      <c r="G269" s="137">
        <f>IF(Data_Siswa[[#This Row],[Nama]]="","",IF(F269=F268,G268,G268+1))</f>
        <v>9</v>
      </c>
      <c r="H269" s="137" t="str">
        <f>CONCATENATE(Data_Siswa[[#This Row],[Kelas]],"-",COUNTIF(Data_Siswa[[#Headers],[Kelas]]:Data_Siswa[[#This Row],[Kelas]],Data_Siswa[[#This Row],[Kelas]]))</f>
        <v>10 TJKT 2-4</v>
      </c>
    </row>
    <row r="270" spans="1:8" x14ac:dyDescent="0.3">
      <c r="A270" s="134">
        <f>IF(Data_Siswa[[#This Row],[Nama]]="","",COUNTA(Data_Siswa[[#Headers],[Nama]]:Data_Siswa[[#This Row],[Nama]])-1)</f>
        <v>266</v>
      </c>
      <c r="B270" s="135">
        <v>102526269</v>
      </c>
      <c r="C270" s="135" t="s">
        <v>2586</v>
      </c>
      <c r="D270" s="136" t="s">
        <v>2587</v>
      </c>
      <c r="E270" s="135" t="s">
        <v>3</v>
      </c>
      <c r="F270" s="135" t="s">
        <v>2648</v>
      </c>
      <c r="G270" s="137">
        <f>IF(Data_Siswa[[#This Row],[Nama]]="","",IF(F270=F269,G269,G269+1))</f>
        <v>9</v>
      </c>
      <c r="H270" s="137" t="str">
        <f>CONCATENATE(Data_Siswa[[#This Row],[Kelas]],"-",COUNTIF(Data_Siswa[[#Headers],[Kelas]]:Data_Siswa[[#This Row],[Kelas]],Data_Siswa[[#This Row],[Kelas]]))</f>
        <v>10 TJKT 2-5</v>
      </c>
    </row>
    <row r="271" spans="1:8" x14ac:dyDescent="0.3">
      <c r="A271" s="134">
        <f>IF(Data_Siswa[[#This Row],[Nama]]="","",COUNTA(Data_Siswa[[#Headers],[Nama]]:Data_Siswa[[#This Row],[Nama]])-1)</f>
        <v>267</v>
      </c>
      <c r="B271" s="135">
        <v>102526270</v>
      </c>
      <c r="C271" s="135" t="s">
        <v>2653</v>
      </c>
      <c r="D271" s="136" t="s">
        <v>2654</v>
      </c>
      <c r="E271" s="135" t="s">
        <v>4</v>
      </c>
      <c r="F271" s="135" t="s">
        <v>2648</v>
      </c>
      <c r="G271" s="137">
        <f>IF(Data_Siswa[[#This Row],[Nama]]="","",IF(F271=F270,G270,G270+1))</f>
        <v>9</v>
      </c>
      <c r="H271" s="137" t="str">
        <f>CONCATENATE(Data_Siswa[[#This Row],[Kelas]],"-",COUNTIF(Data_Siswa[[#Headers],[Kelas]]:Data_Siswa[[#This Row],[Kelas]],Data_Siswa[[#This Row],[Kelas]]))</f>
        <v>10 TJKT 2-6</v>
      </c>
    </row>
    <row r="272" spans="1:8" x14ac:dyDescent="0.3">
      <c r="A272" s="134">
        <f>IF(Data_Siswa[[#This Row],[Nama]]="","",COUNTA(Data_Siswa[[#Headers],[Nama]]:Data_Siswa[[#This Row],[Nama]])-1)</f>
        <v>268</v>
      </c>
      <c r="B272" s="135">
        <v>102526271</v>
      </c>
      <c r="C272" s="135" t="s">
        <v>2655</v>
      </c>
      <c r="D272" s="136" t="s">
        <v>2656</v>
      </c>
      <c r="E272" s="135" t="s">
        <v>3</v>
      </c>
      <c r="F272" s="135" t="s">
        <v>2648</v>
      </c>
      <c r="G272" s="137">
        <f>IF(Data_Siswa[[#This Row],[Nama]]="","",IF(F272=F271,G271,G271+1))</f>
        <v>9</v>
      </c>
      <c r="H272" s="137" t="str">
        <f>CONCATENATE(Data_Siswa[[#This Row],[Kelas]],"-",COUNTIF(Data_Siswa[[#Headers],[Kelas]]:Data_Siswa[[#This Row],[Kelas]],Data_Siswa[[#This Row],[Kelas]]))</f>
        <v>10 TJKT 2-7</v>
      </c>
    </row>
    <row r="273" spans="1:8" x14ac:dyDescent="0.3">
      <c r="A273" s="134">
        <f>IF(Data_Siswa[[#This Row],[Nama]]="","",COUNTA(Data_Siswa[[#Headers],[Nama]]:Data_Siswa[[#This Row],[Nama]])-1)</f>
        <v>269</v>
      </c>
      <c r="B273" s="135">
        <v>102526272</v>
      </c>
      <c r="C273" s="135" t="s">
        <v>2726</v>
      </c>
      <c r="D273" s="136" t="s">
        <v>2727</v>
      </c>
      <c r="E273" s="135" t="s">
        <v>4</v>
      </c>
      <c r="F273" s="135" t="s">
        <v>2648</v>
      </c>
      <c r="G273" s="137">
        <f>IF(Data_Siswa[[#This Row],[Nama]]="","",IF(F273=F272,G272,G272+1))</f>
        <v>9</v>
      </c>
      <c r="H273" s="137" t="str">
        <f>CONCATENATE(Data_Siswa[[#This Row],[Kelas]],"-",COUNTIF(Data_Siswa[[#Headers],[Kelas]]:Data_Siswa[[#This Row],[Kelas]],Data_Siswa[[#This Row],[Kelas]]))</f>
        <v>10 TJKT 2-8</v>
      </c>
    </row>
    <row r="274" spans="1:8" x14ac:dyDescent="0.3">
      <c r="A274" s="134">
        <f>IF(Data_Siswa[[#This Row],[Nama]]="","",COUNTA(Data_Siswa[[#Headers],[Nama]]:Data_Siswa[[#This Row],[Nama]])-1)</f>
        <v>270</v>
      </c>
      <c r="B274" s="135">
        <v>102526273</v>
      </c>
      <c r="C274" s="135" t="s">
        <v>2592</v>
      </c>
      <c r="D274" s="136" t="s">
        <v>2593</v>
      </c>
      <c r="E274" s="135" t="s">
        <v>3</v>
      </c>
      <c r="F274" s="135" t="s">
        <v>2648</v>
      </c>
      <c r="G274" s="137">
        <f>IF(Data_Siswa[[#This Row],[Nama]]="","",IF(F274=F273,G273,G273+1))</f>
        <v>9</v>
      </c>
      <c r="H274" s="137" t="str">
        <f>CONCATENATE(Data_Siswa[[#This Row],[Kelas]],"-",COUNTIF(Data_Siswa[[#Headers],[Kelas]]:Data_Siswa[[#This Row],[Kelas]],Data_Siswa[[#This Row],[Kelas]]))</f>
        <v>10 TJKT 2-9</v>
      </c>
    </row>
    <row r="275" spans="1:8" x14ac:dyDescent="0.3">
      <c r="A275" s="134">
        <f>IF(Data_Siswa[[#This Row],[Nama]]="","",COUNTA(Data_Siswa[[#Headers],[Nama]]:Data_Siswa[[#This Row],[Nama]])-1)</f>
        <v>271</v>
      </c>
      <c r="B275" s="135">
        <v>102526274</v>
      </c>
      <c r="C275" s="135" t="s">
        <v>2598</v>
      </c>
      <c r="D275" s="136" t="s">
        <v>2599</v>
      </c>
      <c r="E275" s="135" t="s">
        <v>4</v>
      </c>
      <c r="F275" s="135" t="s">
        <v>2648</v>
      </c>
      <c r="G275" s="137">
        <f>IF(Data_Siswa[[#This Row],[Nama]]="","",IF(F275=F274,G274,G274+1))</f>
        <v>9</v>
      </c>
      <c r="H275" s="137" t="str">
        <f>CONCATENATE(Data_Siswa[[#This Row],[Kelas]],"-",COUNTIF(Data_Siswa[[#Headers],[Kelas]]:Data_Siswa[[#This Row],[Kelas]],Data_Siswa[[#This Row],[Kelas]]))</f>
        <v>10 TJKT 2-10</v>
      </c>
    </row>
    <row r="276" spans="1:8" x14ac:dyDescent="0.3">
      <c r="A276" s="134">
        <f>IF(Data_Siswa[[#This Row],[Nama]]="","",COUNTA(Data_Siswa[[#Headers],[Nama]]:Data_Siswa[[#This Row],[Nama]])-1)</f>
        <v>272</v>
      </c>
      <c r="B276" s="135">
        <v>102526275</v>
      </c>
      <c r="C276" s="135" t="s">
        <v>2600</v>
      </c>
      <c r="D276" s="136" t="s">
        <v>2601</v>
      </c>
      <c r="E276" s="135" t="s">
        <v>4</v>
      </c>
      <c r="F276" s="135" t="s">
        <v>2648</v>
      </c>
      <c r="G276" s="137">
        <f>IF(Data_Siswa[[#This Row],[Nama]]="","",IF(F276=F275,G275,G275+1))</f>
        <v>9</v>
      </c>
      <c r="H276" s="137" t="str">
        <f>CONCATENATE(Data_Siswa[[#This Row],[Kelas]],"-",COUNTIF(Data_Siswa[[#Headers],[Kelas]]:Data_Siswa[[#This Row],[Kelas]],Data_Siswa[[#This Row],[Kelas]]))</f>
        <v>10 TJKT 2-11</v>
      </c>
    </row>
    <row r="277" spans="1:8" x14ac:dyDescent="0.3">
      <c r="A277" s="134">
        <f>IF(Data_Siswa[[#This Row],[Nama]]="","",COUNTA(Data_Siswa[[#Headers],[Nama]]:Data_Siswa[[#This Row],[Nama]])-1)</f>
        <v>273</v>
      </c>
      <c r="B277" s="135">
        <v>102526276</v>
      </c>
      <c r="C277" s="135" t="s">
        <v>2732</v>
      </c>
      <c r="D277" s="136" t="s">
        <v>2733</v>
      </c>
      <c r="E277" s="135" t="s">
        <v>4</v>
      </c>
      <c r="F277" s="135" t="s">
        <v>2648</v>
      </c>
      <c r="G277" s="137">
        <f>IF(Data_Siswa[[#This Row],[Nama]]="","",IF(F277=F276,G276,G276+1))</f>
        <v>9</v>
      </c>
      <c r="H277" s="137" t="str">
        <f>CONCATENATE(Data_Siswa[[#This Row],[Kelas]],"-",COUNTIF(Data_Siswa[[#Headers],[Kelas]]:Data_Siswa[[#This Row],[Kelas]],Data_Siswa[[#This Row],[Kelas]]))</f>
        <v>10 TJKT 2-12</v>
      </c>
    </row>
    <row r="278" spans="1:8" x14ac:dyDescent="0.3">
      <c r="A278" s="134">
        <f>IF(Data_Siswa[[#This Row],[Nama]]="","",COUNTA(Data_Siswa[[#Headers],[Nama]]:Data_Siswa[[#This Row],[Nama]])-1)</f>
        <v>274</v>
      </c>
      <c r="B278" s="135">
        <v>102526277</v>
      </c>
      <c r="C278" s="135" t="s">
        <v>2734</v>
      </c>
      <c r="D278" s="136" t="s">
        <v>2735</v>
      </c>
      <c r="E278" s="135" t="s">
        <v>4</v>
      </c>
      <c r="F278" s="135" t="s">
        <v>2648</v>
      </c>
      <c r="G278" s="137">
        <f>IF(Data_Siswa[[#This Row],[Nama]]="","",IF(F278=F277,G277,G277+1))</f>
        <v>9</v>
      </c>
      <c r="H278" s="137" t="str">
        <f>CONCATENATE(Data_Siswa[[#This Row],[Kelas]],"-",COUNTIF(Data_Siswa[[#Headers],[Kelas]]:Data_Siswa[[#This Row],[Kelas]],Data_Siswa[[#This Row],[Kelas]]))</f>
        <v>10 TJKT 2-13</v>
      </c>
    </row>
    <row r="279" spans="1:8" x14ac:dyDescent="0.3">
      <c r="A279" s="134">
        <f>IF(Data_Siswa[[#This Row],[Nama]]="","",COUNTA(Data_Siswa[[#Headers],[Nama]]:Data_Siswa[[#This Row],[Nama]])-1)</f>
        <v>275</v>
      </c>
      <c r="B279" s="135">
        <v>102526278</v>
      </c>
      <c r="C279" s="135" t="s">
        <v>2602</v>
      </c>
      <c r="D279" s="136" t="s">
        <v>2603</v>
      </c>
      <c r="E279" s="135" t="s">
        <v>4</v>
      </c>
      <c r="F279" s="135" t="s">
        <v>2648</v>
      </c>
      <c r="G279" s="137">
        <f>IF(Data_Siswa[[#This Row],[Nama]]="","",IF(F279=F278,G278,G278+1))</f>
        <v>9</v>
      </c>
      <c r="H279" s="137" t="str">
        <f>CONCATENATE(Data_Siswa[[#This Row],[Kelas]],"-",COUNTIF(Data_Siswa[[#Headers],[Kelas]]:Data_Siswa[[#This Row],[Kelas]],Data_Siswa[[#This Row],[Kelas]]))</f>
        <v>10 TJKT 2-14</v>
      </c>
    </row>
    <row r="280" spans="1:8" x14ac:dyDescent="0.3">
      <c r="A280" s="134">
        <f>IF(Data_Siswa[[#This Row],[Nama]]="","",COUNTA(Data_Siswa[[#Headers],[Nama]]:Data_Siswa[[#This Row],[Nama]])-1)</f>
        <v>276</v>
      </c>
      <c r="B280" s="135">
        <v>102526279</v>
      </c>
      <c r="C280" s="135" t="s">
        <v>2604</v>
      </c>
      <c r="D280" s="136" t="s">
        <v>2605</v>
      </c>
      <c r="E280" s="135" t="s">
        <v>3</v>
      </c>
      <c r="F280" s="135" t="s">
        <v>2648</v>
      </c>
      <c r="G280" s="137">
        <f>IF(Data_Siswa[[#This Row],[Nama]]="","",IF(F280=F279,G279,G279+1))</f>
        <v>9</v>
      </c>
      <c r="H280" s="137" t="str">
        <f>CONCATENATE(Data_Siswa[[#This Row],[Kelas]],"-",COUNTIF(Data_Siswa[[#Headers],[Kelas]]:Data_Siswa[[#This Row],[Kelas]],Data_Siswa[[#This Row],[Kelas]]))</f>
        <v>10 TJKT 2-15</v>
      </c>
    </row>
    <row r="281" spans="1:8" x14ac:dyDescent="0.3">
      <c r="A281" s="134">
        <f>IF(Data_Siswa[[#This Row],[Nama]]="","",COUNTA(Data_Siswa[[#Headers],[Nama]]:Data_Siswa[[#This Row],[Nama]])-1)</f>
        <v>277</v>
      </c>
      <c r="B281" s="135">
        <v>102526280</v>
      </c>
      <c r="C281" s="135" t="s">
        <v>2736</v>
      </c>
      <c r="D281" s="136" t="s">
        <v>2737</v>
      </c>
      <c r="E281" s="135" t="s">
        <v>3</v>
      </c>
      <c r="F281" s="135" t="s">
        <v>2648</v>
      </c>
      <c r="G281" s="137">
        <f>IF(Data_Siswa[[#This Row],[Nama]]="","",IF(F281=F280,G280,G280+1))</f>
        <v>9</v>
      </c>
      <c r="H281" s="137" t="str">
        <f>CONCATENATE(Data_Siswa[[#This Row],[Kelas]],"-",COUNTIF(Data_Siswa[[#Headers],[Kelas]]:Data_Siswa[[#This Row],[Kelas]],Data_Siswa[[#This Row],[Kelas]]))</f>
        <v>10 TJKT 2-16</v>
      </c>
    </row>
    <row r="282" spans="1:8" x14ac:dyDescent="0.3">
      <c r="A282" s="134">
        <f>IF(Data_Siswa[[#This Row],[Nama]]="","",COUNTA(Data_Siswa[[#Headers],[Nama]]:Data_Siswa[[#This Row],[Nama]])-1)</f>
        <v>278</v>
      </c>
      <c r="B282" s="135">
        <v>102526281</v>
      </c>
      <c r="C282" s="135" t="s">
        <v>2608</v>
      </c>
      <c r="D282" s="136" t="s">
        <v>2609</v>
      </c>
      <c r="E282" s="135" t="s">
        <v>4</v>
      </c>
      <c r="F282" s="135" t="s">
        <v>2648</v>
      </c>
      <c r="G282" s="137">
        <f>IF(Data_Siswa[[#This Row],[Nama]]="","",IF(F282=F281,G281,G281+1))</f>
        <v>9</v>
      </c>
      <c r="H282" s="137" t="str">
        <f>CONCATENATE(Data_Siswa[[#This Row],[Kelas]],"-",COUNTIF(Data_Siswa[[#Headers],[Kelas]]:Data_Siswa[[#This Row],[Kelas]],Data_Siswa[[#This Row],[Kelas]]))</f>
        <v>10 TJKT 2-17</v>
      </c>
    </row>
    <row r="283" spans="1:8" x14ac:dyDescent="0.3">
      <c r="A283" s="134">
        <f>IF(Data_Siswa[[#This Row],[Nama]]="","",COUNTA(Data_Siswa[[#Headers],[Nama]]:Data_Siswa[[#This Row],[Nama]])-1)</f>
        <v>279</v>
      </c>
      <c r="B283" s="135">
        <v>102526282</v>
      </c>
      <c r="C283" s="135" t="s">
        <v>2610</v>
      </c>
      <c r="D283" s="136" t="s">
        <v>2611</v>
      </c>
      <c r="E283" s="135" t="s">
        <v>4</v>
      </c>
      <c r="F283" s="135" t="s">
        <v>2648</v>
      </c>
      <c r="G283" s="137">
        <f>IF(Data_Siswa[[#This Row],[Nama]]="","",IF(F283=F282,G282,G282+1))</f>
        <v>9</v>
      </c>
      <c r="H283" s="137" t="str">
        <f>CONCATENATE(Data_Siswa[[#This Row],[Kelas]],"-",COUNTIF(Data_Siswa[[#Headers],[Kelas]]:Data_Siswa[[#This Row],[Kelas]],Data_Siswa[[#This Row],[Kelas]]))</f>
        <v>10 TJKT 2-18</v>
      </c>
    </row>
    <row r="284" spans="1:8" x14ac:dyDescent="0.3">
      <c r="A284" s="134">
        <f>IF(Data_Siswa[[#This Row],[Nama]]="","",COUNTA(Data_Siswa[[#Headers],[Nama]]:Data_Siswa[[#This Row],[Nama]])-1)</f>
        <v>280</v>
      </c>
      <c r="B284" s="135">
        <v>102526283</v>
      </c>
      <c r="C284" s="135" t="s">
        <v>2742</v>
      </c>
      <c r="D284" s="136" t="s">
        <v>2743</v>
      </c>
      <c r="E284" s="135" t="s">
        <v>3</v>
      </c>
      <c r="F284" s="135" t="s">
        <v>2648</v>
      </c>
      <c r="G284" s="137">
        <f>IF(Data_Siswa[[#This Row],[Nama]]="","",IF(F284=F283,G283,G283+1))</f>
        <v>9</v>
      </c>
      <c r="H284" s="137" t="str">
        <f>CONCATENATE(Data_Siswa[[#This Row],[Kelas]],"-",COUNTIF(Data_Siswa[[#Headers],[Kelas]]:Data_Siswa[[#This Row],[Kelas]],Data_Siswa[[#This Row],[Kelas]]))</f>
        <v>10 TJKT 2-19</v>
      </c>
    </row>
    <row r="285" spans="1:8" x14ac:dyDescent="0.3">
      <c r="A285" s="134">
        <f>IF(Data_Siswa[[#This Row],[Nama]]="","",COUNTA(Data_Siswa[[#Headers],[Nama]]:Data_Siswa[[#This Row],[Nama]])-1)</f>
        <v>281</v>
      </c>
      <c r="B285" s="135">
        <v>102526284</v>
      </c>
      <c r="C285" s="135" t="s">
        <v>2669</v>
      </c>
      <c r="D285" s="136" t="s">
        <v>2670</v>
      </c>
      <c r="E285" s="135" t="s">
        <v>3</v>
      </c>
      <c r="F285" s="135" t="s">
        <v>2648</v>
      </c>
      <c r="G285" s="137">
        <f>IF(Data_Siswa[[#This Row],[Nama]]="","",IF(F285=F284,G284,G284+1))</f>
        <v>9</v>
      </c>
      <c r="H285" s="137" t="str">
        <f>CONCATENATE(Data_Siswa[[#This Row],[Kelas]],"-",COUNTIF(Data_Siswa[[#Headers],[Kelas]]:Data_Siswa[[#This Row],[Kelas]],Data_Siswa[[#This Row],[Kelas]]))</f>
        <v>10 TJKT 2-20</v>
      </c>
    </row>
    <row r="286" spans="1:8" x14ac:dyDescent="0.3">
      <c r="A286" s="134">
        <f>IF(Data_Siswa[[#This Row],[Nama]]="","",COUNTA(Data_Siswa[[#Headers],[Nama]]:Data_Siswa[[#This Row],[Nama]])-1)</f>
        <v>282</v>
      </c>
      <c r="B286" s="135">
        <v>102526285</v>
      </c>
      <c r="C286" s="135" t="s">
        <v>2746</v>
      </c>
      <c r="D286" s="136" t="s">
        <v>2747</v>
      </c>
      <c r="E286" s="135" t="s">
        <v>4</v>
      </c>
      <c r="F286" s="135" t="s">
        <v>2648</v>
      </c>
      <c r="G286" s="137">
        <f>IF(Data_Siswa[[#This Row],[Nama]]="","",IF(F286=F285,G285,G285+1))</f>
        <v>9</v>
      </c>
      <c r="H286" s="137" t="str">
        <f>CONCATENATE(Data_Siswa[[#This Row],[Kelas]],"-",COUNTIF(Data_Siswa[[#Headers],[Kelas]]:Data_Siswa[[#This Row],[Kelas]],Data_Siswa[[#This Row],[Kelas]]))</f>
        <v>10 TJKT 2-21</v>
      </c>
    </row>
    <row r="287" spans="1:8" x14ac:dyDescent="0.3">
      <c r="A287" s="134">
        <f>IF(Data_Siswa[[#This Row],[Nama]]="","",COUNTA(Data_Siswa[[#Headers],[Nama]]:Data_Siswa[[#This Row],[Nama]])-1)</f>
        <v>283</v>
      </c>
      <c r="B287" s="135">
        <v>102526286</v>
      </c>
      <c r="C287" s="135" t="s">
        <v>2616</v>
      </c>
      <c r="D287" s="136" t="s">
        <v>2617</v>
      </c>
      <c r="E287" s="135" t="s">
        <v>3</v>
      </c>
      <c r="F287" s="135" t="s">
        <v>2648</v>
      </c>
      <c r="G287" s="137">
        <f>IF(Data_Siswa[[#This Row],[Nama]]="","",IF(F287=F286,G286,G286+1))</f>
        <v>9</v>
      </c>
      <c r="H287" s="137" t="str">
        <f>CONCATENATE(Data_Siswa[[#This Row],[Kelas]],"-",COUNTIF(Data_Siswa[[#Headers],[Kelas]]:Data_Siswa[[#This Row],[Kelas]],Data_Siswa[[#This Row],[Kelas]]))</f>
        <v>10 TJKT 2-22</v>
      </c>
    </row>
    <row r="288" spans="1:8" x14ac:dyDescent="0.3">
      <c r="A288" s="134">
        <f>IF(Data_Siswa[[#This Row],[Nama]]="","",COUNTA(Data_Siswa[[#Headers],[Nama]]:Data_Siswa[[#This Row],[Nama]])-1)</f>
        <v>284</v>
      </c>
      <c r="B288" s="135">
        <v>102526287</v>
      </c>
      <c r="C288" s="135" t="s">
        <v>2681</v>
      </c>
      <c r="D288" s="136" t="s">
        <v>2682</v>
      </c>
      <c r="E288" s="135" t="s">
        <v>3</v>
      </c>
      <c r="F288" s="135" t="s">
        <v>2648</v>
      </c>
      <c r="G288" s="137">
        <f>IF(Data_Siswa[[#This Row],[Nama]]="","",IF(F288=F287,G287,G287+1))</f>
        <v>9</v>
      </c>
      <c r="H288" s="137" t="str">
        <f>CONCATENATE(Data_Siswa[[#This Row],[Kelas]],"-",COUNTIF(Data_Siswa[[#Headers],[Kelas]]:Data_Siswa[[#This Row],[Kelas]],Data_Siswa[[#This Row],[Kelas]]))</f>
        <v>10 TJKT 2-23</v>
      </c>
    </row>
    <row r="289" spans="1:8" x14ac:dyDescent="0.3">
      <c r="A289" s="134">
        <f>IF(Data_Siswa[[#This Row],[Nama]]="","",COUNTA(Data_Siswa[[#Headers],[Nama]]:Data_Siswa[[#This Row],[Nama]])-1)</f>
        <v>285</v>
      </c>
      <c r="B289" s="135">
        <v>102526288</v>
      </c>
      <c r="C289" s="135" t="s">
        <v>2754</v>
      </c>
      <c r="D289" s="136" t="s">
        <v>2755</v>
      </c>
      <c r="E289" s="135" t="s">
        <v>4</v>
      </c>
      <c r="F289" s="135" t="s">
        <v>2648</v>
      </c>
      <c r="G289" s="137">
        <f>IF(Data_Siswa[[#This Row],[Nama]]="","",IF(F289=F288,G288,G288+1))</f>
        <v>9</v>
      </c>
      <c r="H289" s="137" t="str">
        <f>CONCATENATE(Data_Siswa[[#This Row],[Kelas]],"-",COUNTIF(Data_Siswa[[#Headers],[Kelas]]:Data_Siswa[[#This Row],[Kelas]],Data_Siswa[[#This Row],[Kelas]]))</f>
        <v>10 TJKT 2-24</v>
      </c>
    </row>
    <row r="290" spans="1:8" x14ac:dyDescent="0.3">
      <c r="A290" s="134">
        <f>IF(Data_Siswa[[#This Row],[Nama]]="","",COUNTA(Data_Siswa[[#Headers],[Nama]]:Data_Siswa[[#This Row],[Nama]])-1)</f>
        <v>286</v>
      </c>
      <c r="B290" s="135">
        <v>102526289</v>
      </c>
      <c r="C290" s="135" t="s">
        <v>2697</v>
      </c>
      <c r="D290" s="136" t="s">
        <v>2698</v>
      </c>
      <c r="E290" s="135" t="s">
        <v>4</v>
      </c>
      <c r="F290" s="135" t="s">
        <v>2648</v>
      </c>
      <c r="G290" s="137">
        <f>IF(Data_Siswa[[#This Row],[Nama]]="","",IF(F290=F289,G289,G289+1))</f>
        <v>9</v>
      </c>
      <c r="H290" s="137" t="str">
        <f>CONCATENATE(Data_Siswa[[#This Row],[Kelas]],"-",COUNTIF(Data_Siswa[[#Headers],[Kelas]]:Data_Siswa[[#This Row],[Kelas]],Data_Siswa[[#This Row],[Kelas]]))</f>
        <v>10 TJKT 2-25</v>
      </c>
    </row>
    <row r="291" spans="1:8" x14ac:dyDescent="0.3">
      <c r="A291" s="134">
        <f>IF(Data_Siswa[[#This Row],[Nama]]="","",COUNTA(Data_Siswa[[#Headers],[Nama]]:Data_Siswa[[#This Row],[Nama]])-1)</f>
        <v>287</v>
      </c>
      <c r="B291" s="135">
        <v>102526290</v>
      </c>
      <c r="C291" s="135" t="s">
        <v>2699</v>
      </c>
      <c r="D291" s="136" t="s">
        <v>2700</v>
      </c>
      <c r="E291" s="135" t="s">
        <v>3</v>
      </c>
      <c r="F291" s="135" t="s">
        <v>2648</v>
      </c>
      <c r="G291" s="137">
        <f>IF(Data_Siswa[[#This Row],[Nama]]="","",IF(F291=F290,G290,G290+1))</f>
        <v>9</v>
      </c>
      <c r="H291" s="137" t="str">
        <f>CONCATENATE(Data_Siswa[[#This Row],[Kelas]],"-",COUNTIF(Data_Siswa[[#Headers],[Kelas]]:Data_Siswa[[#This Row],[Kelas]],Data_Siswa[[#This Row],[Kelas]]))</f>
        <v>10 TJKT 2-26</v>
      </c>
    </row>
    <row r="292" spans="1:8" x14ac:dyDescent="0.3">
      <c r="A292" s="134">
        <f>IF(Data_Siswa[[#This Row],[Nama]]="","",COUNTA(Data_Siswa[[#Headers],[Nama]]:Data_Siswa[[#This Row],[Nama]])-1)</f>
        <v>288</v>
      </c>
      <c r="B292" s="135">
        <v>102526291</v>
      </c>
      <c r="C292" s="135" t="s">
        <v>2764</v>
      </c>
      <c r="D292" s="136" t="s">
        <v>2765</v>
      </c>
      <c r="E292" s="135" t="s">
        <v>3</v>
      </c>
      <c r="F292" s="135" t="s">
        <v>2648</v>
      </c>
      <c r="G292" s="137">
        <f>IF(Data_Siswa[[#This Row],[Nama]]="","",IF(F292=F291,G291,G291+1))</f>
        <v>9</v>
      </c>
      <c r="H292" s="137" t="str">
        <f>CONCATENATE(Data_Siswa[[#This Row],[Kelas]],"-",COUNTIF(Data_Siswa[[#Headers],[Kelas]]:Data_Siswa[[#This Row],[Kelas]],Data_Siswa[[#This Row],[Kelas]]))</f>
        <v>10 TJKT 2-27</v>
      </c>
    </row>
    <row r="293" spans="1:8" x14ac:dyDescent="0.3">
      <c r="A293" s="134">
        <f>IF(Data_Siswa[[#This Row],[Nama]]="","",COUNTA(Data_Siswa[[#Headers],[Nama]]:Data_Siswa[[#This Row],[Nama]])-1)</f>
        <v>289</v>
      </c>
      <c r="B293" s="135">
        <v>102526292</v>
      </c>
      <c r="C293" s="135" t="s">
        <v>2628</v>
      </c>
      <c r="D293" s="136" t="s">
        <v>2629</v>
      </c>
      <c r="E293" s="135" t="s">
        <v>3</v>
      </c>
      <c r="F293" s="135" t="s">
        <v>2648</v>
      </c>
      <c r="G293" s="137">
        <f>IF(Data_Siswa[[#This Row],[Nama]]="","",IF(F293=F292,G292,G292+1))</f>
        <v>9</v>
      </c>
      <c r="H293" s="137" t="str">
        <f>CONCATENATE(Data_Siswa[[#This Row],[Kelas]],"-",COUNTIF(Data_Siswa[[#Headers],[Kelas]]:Data_Siswa[[#This Row],[Kelas]],Data_Siswa[[#This Row],[Kelas]]))</f>
        <v>10 TJKT 2-28</v>
      </c>
    </row>
    <row r="294" spans="1:8" x14ac:dyDescent="0.3">
      <c r="A294" s="134">
        <f>IF(Data_Siswa[[#This Row],[Nama]]="","",COUNTA(Data_Siswa[[#Headers],[Nama]]:Data_Siswa[[#This Row],[Nama]])-1)</f>
        <v>290</v>
      </c>
      <c r="B294" s="135">
        <v>102526293</v>
      </c>
      <c r="C294" s="135" t="s">
        <v>2705</v>
      </c>
      <c r="D294" s="136" t="s">
        <v>2706</v>
      </c>
      <c r="E294" s="135" t="s">
        <v>4</v>
      </c>
      <c r="F294" s="135" t="s">
        <v>2648</v>
      </c>
      <c r="G294" s="137">
        <f>IF(Data_Siswa[[#This Row],[Nama]]="","",IF(F294=F293,G293,G293+1))</f>
        <v>9</v>
      </c>
      <c r="H294" s="137" t="str">
        <f>CONCATENATE(Data_Siswa[[#This Row],[Kelas]],"-",COUNTIF(Data_Siswa[[#Headers],[Kelas]]:Data_Siswa[[#This Row],[Kelas]],Data_Siswa[[#This Row],[Kelas]]))</f>
        <v>10 TJKT 2-29</v>
      </c>
    </row>
    <row r="295" spans="1:8" x14ac:dyDescent="0.3">
      <c r="A295" s="134">
        <f>IF(Data_Siswa[[#This Row],[Nama]]="","",COUNTA(Data_Siswa[[#Headers],[Nama]]:Data_Siswa[[#This Row],[Nama]])-1)</f>
        <v>291</v>
      </c>
      <c r="B295" s="135">
        <v>102526294</v>
      </c>
      <c r="C295" s="135" t="s">
        <v>2634</v>
      </c>
      <c r="D295" s="136" t="s">
        <v>2635</v>
      </c>
      <c r="E295" s="135" t="s">
        <v>4</v>
      </c>
      <c r="F295" s="135" t="s">
        <v>2648</v>
      </c>
      <c r="G295" s="137">
        <f>IF(Data_Siswa[[#This Row],[Nama]]="","",IF(F295=F294,G294,G294+1))</f>
        <v>9</v>
      </c>
      <c r="H295" s="137" t="str">
        <f>CONCATENATE(Data_Siswa[[#This Row],[Kelas]],"-",COUNTIF(Data_Siswa[[#Headers],[Kelas]]:Data_Siswa[[#This Row],[Kelas]],Data_Siswa[[#This Row],[Kelas]]))</f>
        <v>10 TJKT 2-30</v>
      </c>
    </row>
    <row r="296" spans="1:8" x14ac:dyDescent="0.3">
      <c r="A296" s="134">
        <f>IF(Data_Siswa[[#This Row],[Nama]]="","",COUNTA(Data_Siswa[[#Headers],[Nama]]:Data_Siswa[[#This Row],[Nama]])-1)</f>
        <v>292</v>
      </c>
      <c r="B296" s="135">
        <v>102526295</v>
      </c>
      <c r="C296" s="135" t="s">
        <v>2709</v>
      </c>
      <c r="D296" s="136" t="s">
        <v>2710</v>
      </c>
      <c r="E296" s="135" t="s">
        <v>4</v>
      </c>
      <c r="F296" s="135" t="s">
        <v>2648</v>
      </c>
      <c r="G296" s="137">
        <f>IF(Data_Siswa[[#This Row],[Nama]]="","",IF(F296=F295,G295,G295+1))</f>
        <v>9</v>
      </c>
      <c r="H296" s="137" t="str">
        <f>CONCATENATE(Data_Siswa[[#This Row],[Kelas]],"-",COUNTIF(Data_Siswa[[#Headers],[Kelas]]:Data_Siswa[[#This Row],[Kelas]],Data_Siswa[[#This Row],[Kelas]]))</f>
        <v>10 TJKT 2-31</v>
      </c>
    </row>
    <row r="297" spans="1:8" x14ac:dyDescent="0.3">
      <c r="A297" s="134">
        <f>IF(Data_Siswa[[#This Row],[Nama]]="","",COUNTA(Data_Siswa[[#Headers],[Nama]]:Data_Siswa[[#This Row],[Nama]])-1)</f>
        <v>293</v>
      </c>
      <c r="B297" s="135">
        <v>102526296</v>
      </c>
      <c r="C297" s="135" t="s">
        <v>2640</v>
      </c>
      <c r="D297" s="136" t="s">
        <v>2641</v>
      </c>
      <c r="E297" s="135" t="s">
        <v>4</v>
      </c>
      <c r="F297" s="135" t="s">
        <v>2648</v>
      </c>
      <c r="G297" s="137">
        <f>IF(Data_Siswa[[#This Row],[Nama]]="","",IF(F297=F296,G296,G296+1))</f>
        <v>9</v>
      </c>
      <c r="H297" s="137" t="str">
        <f>CONCATENATE(Data_Siswa[[#This Row],[Kelas]],"-",COUNTIF(Data_Siswa[[#Headers],[Kelas]]:Data_Siswa[[#This Row],[Kelas]],Data_Siswa[[#This Row],[Kelas]]))</f>
        <v>10 TJKT 2-32</v>
      </c>
    </row>
    <row r="298" spans="1:8" x14ac:dyDescent="0.3">
      <c r="A298" s="134">
        <f>IF(Data_Siswa[[#This Row],[Nama]]="","",COUNTA(Data_Siswa[[#Headers],[Nama]]:Data_Siswa[[#This Row],[Nama]])-1)</f>
        <v>294</v>
      </c>
      <c r="B298" s="135">
        <v>102526297</v>
      </c>
      <c r="C298" s="135" t="s">
        <v>2715</v>
      </c>
      <c r="D298" s="136" t="s">
        <v>2716</v>
      </c>
      <c r="E298" s="135" t="s">
        <v>4</v>
      </c>
      <c r="F298" s="135" t="s">
        <v>2648</v>
      </c>
      <c r="G298" s="137">
        <f>IF(Data_Siswa[[#This Row],[Nama]]="","",IF(F298=F297,G297,G297+1))</f>
        <v>9</v>
      </c>
      <c r="H298" s="137" t="str">
        <f>CONCATENATE(Data_Siswa[[#This Row],[Kelas]],"-",COUNTIF(Data_Siswa[[#Headers],[Kelas]]:Data_Siswa[[#This Row],[Kelas]],Data_Siswa[[#This Row],[Kelas]]))</f>
        <v>10 TJKT 2-33</v>
      </c>
    </row>
    <row r="299" spans="1:8" x14ac:dyDescent="0.3">
      <c r="A299" s="134">
        <f>IF(Data_Siswa[[#This Row],[Nama]]="","",COUNTA(Data_Siswa[[#Headers],[Nama]]:Data_Siswa[[#This Row],[Nama]])-1)</f>
        <v>295</v>
      </c>
      <c r="B299" s="135">
        <v>102526298</v>
      </c>
      <c r="C299" s="135" t="s">
        <v>2717</v>
      </c>
      <c r="D299" s="136" t="s">
        <v>2718</v>
      </c>
      <c r="E299" s="135" t="s">
        <v>4</v>
      </c>
      <c r="F299" s="135" t="s">
        <v>2648</v>
      </c>
      <c r="G299" s="137">
        <f>IF(Data_Siswa[[#This Row],[Nama]]="","",IF(F299=F298,G298,G298+1))</f>
        <v>9</v>
      </c>
      <c r="H299" s="137" t="str">
        <f>CONCATENATE(Data_Siswa[[#This Row],[Kelas]],"-",COUNTIF(Data_Siswa[[#Headers],[Kelas]]:Data_Siswa[[#This Row],[Kelas]],Data_Siswa[[#This Row],[Kelas]]))</f>
        <v>10 TJKT 2-34</v>
      </c>
    </row>
    <row r="300" spans="1:8" x14ac:dyDescent="0.3">
      <c r="A300" s="134">
        <f>IF(Data_Siswa[[#This Row],[Nama]]="","",COUNTA(Data_Siswa[[#Headers],[Nama]]:Data_Siswa[[#This Row],[Nama]])-1)</f>
        <v>296</v>
      </c>
      <c r="B300" s="135">
        <v>102526299</v>
      </c>
      <c r="C300" s="135" t="s">
        <v>2644</v>
      </c>
      <c r="D300" s="136" t="s">
        <v>2645</v>
      </c>
      <c r="E300" s="135" t="s">
        <v>4</v>
      </c>
      <c r="F300" s="135" t="s">
        <v>2648</v>
      </c>
      <c r="G300" s="137">
        <f>IF(Data_Siswa[[#This Row],[Nama]]="","",IF(F300=F299,G299,G299+1))</f>
        <v>9</v>
      </c>
      <c r="H300" s="137" t="str">
        <f>CONCATENATE(Data_Siswa[[#This Row],[Kelas]],"-",COUNTIF(Data_Siswa[[#Headers],[Kelas]]:Data_Siswa[[#This Row],[Kelas]],Data_Siswa[[#This Row],[Kelas]]))</f>
        <v>10 TJKT 2-35</v>
      </c>
    </row>
    <row r="301" spans="1:8" x14ac:dyDescent="0.3">
      <c r="A301" s="134">
        <f>IF(Data_Siswa[[#This Row],[Nama]]="","",COUNTA(Data_Siswa[[#Headers],[Nama]]:Data_Siswa[[#This Row],[Nama]])-1)</f>
        <v>297</v>
      </c>
      <c r="B301" s="135">
        <v>102526300</v>
      </c>
      <c r="C301" s="135" t="s">
        <v>2788</v>
      </c>
      <c r="D301" s="136" t="s">
        <v>2789</v>
      </c>
      <c r="E301" s="135" t="s">
        <v>4</v>
      </c>
      <c r="F301" s="135" t="s">
        <v>2648</v>
      </c>
      <c r="G301" s="137">
        <f>IF(Data_Siswa[[#This Row],[Nama]]="","",IF(F301=F300,G300,G300+1))</f>
        <v>9</v>
      </c>
      <c r="H301" s="137" t="str">
        <f>CONCATENATE(Data_Siswa[[#This Row],[Kelas]],"-",COUNTIF(Data_Siswa[[#Headers],[Kelas]]:Data_Siswa[[#This Row],[Kelas]],Data_Siswa[[#This Row],[Kelas]]))</f>
        <v>10 TJKT 2-36</v>
      </c>
    </row>
    <row r="302" spans="1:8" x14ac:dyDescent="0.3">
      <c r="A302" s="134">
        <f>IF(Data_Siswa[[#This Row],[Nama]]="","",COUNTA(Data_Siswa[[#Headers],[Nama]]:Data_Siswa[[#This Row],[Nama]])-1)</f>
        <v>298</v>
      </c>
      <c r="B302" s="135">
        <v>102526301</v>
      </c>
      <c r="C302" s="135" t="s">
        <v>2646</v>
      </c>
      <c r="D302" s="136" t="s">
        <v>2647</v>
      </c>
      <c r="E302" s="135" t="s">
        <v>4</v>
      </c>
      <c r="F302" s="135" t="s">
        <v>2721</v>
      </c>
      <c r="G302" s="137">
        <f>IF(Data_Siswa[[#This Row],[Nama]]="","",IF(F302=F301,G301,G301+1))</f>
        <v>10</v>
      </c>
      <c r="H302" s="137" t="str">
        <f>CONCATENATE(Data_Siswa[[#This Row],[Kelas]],"-",COUNTIF(Data_Siswa[[#Headers],[Kelas]]:Data_Siswa[[#This Row],[Kelas]],Data_Siswa[[#This Row],[Kelas]]))</f>
        <v>10 TJKT 3-1</v>
      </c>
    </row>
    <row r="303" spans="1:8" x14ac:dyDescent="0.3">
      <c r="A303" s="134">
        <f>IF(Data_Siswa[[#This Row],[Nama]]="","",COUNTA(Data_Siswa[[#Headers],[Nama]]:Data_Siswa[[#This Row],[Nama]])-1)</f>
        <v>299</v>
      </c>
      <c r="B303" s="135">
        <v>102526302</v>
      </c>
      <c r="C303" s="135" t="s">
        <v>2649</v>
      </c>
      <c r="D303" s="136" t="s">
        <v>2650</v>
      </c>
      <c r="E303" s="135" t="s">
        <v>4</v>
      </c>
      <c r="F303" s="135" t="s">
        <v>2721</v>
      </c>
      <c r="G303" s="137">
        <f>IF(Data_Siswa[[#This Row],[Nama]]="","",IF(F303=F302,G302,G302+1))</f>
        <v>10</v>
      </c>
      <c r="H303" s="137" t="str">
        <f>CONCATENATE(Data_Siswa[[#This Row],[Kelas]],"-",COUNTIF(Data_Siswa[[#Headers],[Kelas]]:Data_Siswa[[#This Row],[Kelas]],Data_Siswa[[#This Row],[Kelas]]))</f>
        <v>10 TJKT 3-2</v>
      </c>
    </row>
    <row r="304" spans="1:8" x14ac:dyDescent="0.3">
      <c r="A304" s="134">
        <f>IF(Data_Siswa[[#This Row],[Nama]]="","",COUNTA(Data_Siswa[[#Headers],[Nama]]:Data_Siswa[[#This Row],[Nama]])-1)</f>
        <v>300</v>
      </c>
      <c r="B304" s="135">
        <v>102526303</v>
      </c>
      <c r="C304" s="135" t="s">
        <v>2573</v>
      </c>
      <c r="D304" s="136" t="s">
        <v>2574</v>
      </c>
      <c r="E304" s="135" t="s">
        <v>3</v>
      </c>
      <c r="F304" s="135" t="s">
        <v>2721</v>
      </c>
      <c r="G304" s="137">
        <f>IF(Data_Siswa[[#This Row],[Nama]]="","",IF(F304=F303,G303,G303+1))</f>
        <v>10</v>
      </c>
      <c r="H304" s="137" t="str">
        <f>CONCATENATE(Data_Siswa[[#This Row],[Kelas]],"-",COUNTIF(Data_Siswa[[#Headers],[Kelas]]:Data_Siswa[[#This Row],[Kelas]],Data_Siswa[[#This Row],[Kelas]]))</f>
        <v>10 TJKT 3-3</v>
      </c>
    </row>
    <row r="305" spans="1:8" x14ac:dyDescent="0.3">
      <c r="A305" s="134">
        <f>IF(Data_Siswa[[#This Row],[Nama]]="","",COUNTA(Data_Siswa[[#Headers],[Nama]]:Data_Siswa[[#This Row],[Nama]])-1)</f>
        <v>301</v>
      </c>
      <c r="B305" s="135">
        <v>102526304</v>
      </c>
      <c r="C305" s="135" t="s">
        <v>2722</v>
      </c>
      <c r="D305" s="136" t="s">
        <v>2723</v>
      </c>
      <c r="E305" s="135" t="s">
        <v>4</v>
      </c>
      <c r="F305" s="135" t="s">
        <v>2721</v>
      </c>
      <c r="G305" s="137">
        <f>IF(Data_Siswa[[#This Row],[Nama]]="","",IF(F305=F304,G304,G304+1))</f>
        <v>10</v>
      </c>
      <c r="H305" s="137" t="str">
        <f>CONCATENATE(Data_Siswa[[#This Row],[Kelas]],"-",COUNTIF(Data_Siswa[[#Headers],[Kelas]]:Data_Siswa[[#This Row],[Kelas]],Data_Siswa[[#This Row],[Kelas]]))</f>
        <v>10 TJKT 3-4</v>
      </c>
    </row>
    <row r="306" spans="1:8" x14ac:dyDescent="0.3">
      <c r="A306" s="138">
        <f>IF(Data_Siswa[[#This Row],[Nama]]="","",COUNTA(Data_Siswa[[#Headers],[Nama]]:Data_Siswa[[#This Row],[Nama]])-1)</f>
        <v>302</v>
      </c>
      <c r="B306" s="139">
        <v>102526305</v>
      </c>
      <c r="C306" s="139" t="s">
        <v>2724</v>
      </c>
      <c r="D306" s="140" t="s">
        <v>2725</v>
      </c>
      <c r="E306" s="139" t="s">
        <v>3</v>
      </c>
      <c r="F306" s="139" t="s">
        <v>2721</v>
      </c>
      <c r="G306" s="141">
        <f>IF(Data_Siswa[[#This Row],[Nama]]="","",IF(F306=F305,G305,G305+1))</f>
        <v>10</v>
      </c>
      <c r="H306" s="141" t="str">
        <f>CONCATENATE(Data_Siswa[[#This Row],[Kelas]],"-",COUNTIF(Data_Siswa[[#Headers],[Kelas]]:Data_Siswa[[#This Row],[Kelas]],Data_Siswa[[#This Row],[Kelas]]))</f>
        <v>10 TJKT 3-5</v>
      </c>
    </row>
    <row r="307" spans="1:8" x14ac:dyDescent="0.3">
      <c r="A307" s="134">
        <f>IF(Data_Siswa[[#This Row],[Nama]]="","",COUNTA(Data_Siswa[[#Headers],[Nama]]:Data_Siswa[[#This Row],[Nama]])-1)</f>
        <v>303</v>
      </c>
      <c r="B307" s="135">
        <v>102526307</v>
      </c>
      <c r="C307" s="135" t="s">
        <v>2659</v>
      </c>
      <c r="D307" s="136" t="s">
        <v>2660</v>
      </c>
      <c r="E307" s="135" t="s">
        <v>4</v>
      </c>
      <c r="F307" s="135" t="s">
        <v>2721</v>
      </c>
      <c r="G307" s="137">
        <f>IF(Data_Siswa[[#This Row],[Nama]]="","",IF(F307=F306,G306,G306+1))</f>
        <v>10</v>
      </c>
      <c r="H307" s="137" t="str">
        <f>CONCATENATE(Data_Siswa[[#This Row],[Kelas]],"-",COUNTIF(Data_Siswa[[#Headers],[Kelas]]:Data_Siswa[[#This Row],[Kelas]],Data_Siswa[[#This Row],[Kelas]]))</f>
        <v>10 TJKT 3-6</v>
      </c>
    </row>
    <row r="308" spans="1:8" x14ac:dyDescent="0.3">
      <c r="A308" s="134">
        <f>IF(Data_Siswa[[#This Row],[Nama]]="","",COUNTA(Data_Siswa[[#Headers],[Nama]]:Data_Siswa[[#This Row],[Nama]])-1)</f>
        <v>304</v>
      </c>
      <c r="B308" s="135">
        <v>102526308</v>
      </c>
      <c r="C308" s="135" t="s">
        <v>2661</v>
      </c>
      <c r="D308" s="136" t="s">
        <v>2662</v>
      </c>
      <c r="E308" s="135" t="s">
        <v>4</v>
      </c>
      <c r="F308" s="135" t="s">
        <v>2721</v>
      </c>
      <c r="G308" s="137">
        <f>IF(Data_Siswa[[#This Row],[Nama]]="","",IF(F308=F307,G307,G307+1))</f>
        <v>10</v>
      </c>
      <c r="H308" s="137" t="str">
        <f>CONCATENATE(Data_Siswa[[#This Row],[Kelas]],"-",COUNTIF(Data_Siswa[[#Headers],[Kelas]]:Data_Siswa[[#This Row],[Kelas]],Data_Siswa[[#This Row],[Kelas]]))</f>
        <v>10 TJKT 3-7</v>
      </c>
    </row>
    <row r="309" spans="1:8" x14ac:dyDescent="0.3">
      <c r="A309" s="134">
        <f>IF(Data_Siswa[[#This Row],[Nama]]="","",COUNTA(Data_Siswa[[#Headers],[Nama]]:Data_Siswa[[#This Row],[Nama]])-1)</f>
        <v>305</v>
      </c>
      <c r="B309" s="135">
        <v>102526309</v>
      </c>
      <c r="C309" s="135" t="s">
        <v>2663</v>
      </c>
      <c r="D309" s="136" t="s">
        <v>2664</v>
      </c>
      <c r="E309" s="135" t="s">
        <v>3</v>
      </c>
      <c r="F309" s="135" t="s">
        <v>2721</v>
      </c>
      <c r="G309" s="137">
        <f>IF(Data_Siswa[[#This Row],[Nama]]="","",IF(F309=F308,G308,G308+1))</f>
        <v>10</v>
      </c>
      <c r="H309" s="137" t="str">
        <f>CONCATENATE(Data_Siswa[[#This Row],[Kelas]],"-",COUNTIF(Data_Siswa[[#Headers],[Kelas]]:Data_Siswa[[#This Row],[Kelas]],Data_Siswa[[#This Row],[Kelas]]))</f>
        <v>10 TJKT 3-8</v>
      </c>
    </row>
    <row r="310" spans="1:8" x14ac:dyDescent="0.3">
      <c r="A310" s="134">
        <f>IF(Data_Siswa[[#This Row],[Nama]]="","",COUNTA(Data_Siswa[[#Headers],[Nama]]:Data_Siswa[[#This Row],[Nama]])-1)</f>
        <v>306</v>
      </c>
      <c r="B310" s="135">
        <v>102526310</v>
      </c>
      <c r="C310" s="135" t="s">
        <v>2730</v>
      </c>
      <c r="D310" s="136" t="s">
        <v>2731</v>
      </c>
      <c r="E310" s="135" t="s">
        <v>3</v>
      </c>
      <c r="F310" s="135" t="s">
        <v>2721</v>
      </c>
      <c r="G310" s="137">
        <f>IF(Data_Siswa[[#This Row],[Nama]]="","",IF(F310=F309,G309,G309+1))</f>
        <v>10</v>
      </c>
      <c r="H310" s="137" t="str">
        <f>CONCATENATE(Data_Siswa[[#This Row],[Kelas]],"-",COUNTIF(Data_Siswa[[#Headers],[Kelas]]:Data_Siswa[[#This Row],[Kelas]],Data_Siswa[[#This Row],[Kelas]]))</f>
        <v>10 TJKT 3-9</v>
      </c>
    </row>
    <row r="311" spans="1:8" x14ac:dyDescent="0.3">
      <c r="A311" s="134">
        <f>IF(Data_Siswa[[#This Row],[Nama]]="","",COUNTA(Data_Siswa[[#Headers],[Nama]]:Data_Siswa[[#This Row],[Nama]])-1)</f>
        <v>307</v>
      </c>
      <c r="B311" s="135">
        <v>102526311</v>
      </c>
      <c r="C311" s="135" t="s">
        <v>2665</v>
      </c>
      <c r="D311" s="136" t="s">
        <v>2666</v>
      </c>
      <c r="E311" s="135" t="s">
        <v>3</v>
      </c>
      <c r="F311" s="135" t="s">
        <v>2721</v>
      </c>
      <c r="G311" s="137">
        <f>IF(Data_Siswa[[#This Row],[Nama]]="","",IF(F311=F310,G310,G310+1))</f>
        <v>10</v>
      </c>
      <c r="H311" s="137" t="str">
        <f>CONCATENATE(Data_Siswa[[#This Row],[Kelas]],"-",COUNTIF(Data_Siswa[[#Headers],[Kelas]]:Data_Siswa[[#This Row],[Kelas]],Data_Siswa[[#This Row],[Kelas]]))</f>
        <v>10 TJKT 3-10</v>
      </c>
    </row>
    <row r="312" spans="1:8" x14ac:dyDescent="0.3">
      <c r="A312" s="134">
        <f>IF(Data_Siswa[[#This Row],[Nama]]="","",COUNTA(Data_Siswa[[#Headers],[Nama]]:Data_Siswa[[#This Row],[Nama]])-1)</f>
        <v>308</v>
      </c>
      <c r="B312" s="135">
        <v>102526312</v>
      </c>
      <c r="C312" s="135" t="s">
        <v>2738</v>
      </c>
      <c r="D312" s="136" t="s">
        <v>2739</v>
      </c>
      <c r="E312" s="135" t="s">
        <v>4</v>
      </c>
      <c r="F312" s="135" t="s">
        <v>2721</v>
      </c>
      <c r="G312" s="137">
        <f>IF(Data_Siswa[[#This Row],[Nama]]="","",IF(F312=F311,G311,G311+1))</f>
        <v>10</v>
      </c>
      <c r="H312" s="137" t="str">
        <f>CONCATENATE(Data_Siswa[[#This Row],[Kelas]],"-",COUNTIF(Data_Siswa[[#Headers],[Kelas]]:Data_Siswa[[#This Row],[Kelas]],Data_Siswa[[#This Row],[Kelas]]))</f>
        <v>10 TJKT 3-11</v>
      </c>
    </row>
    <row r="313" spans="1:8" x14ac:dyDescent="0.3">
      <c r="A313" s="134">
        <f>IF(Data_Siswa[[#This Row],[Nama]]="","",COUNTA(Data_Siswa[[#Headers],[Nama]]:Data_Siswa[[#This Row],[Nama]])-1)</f>
        <v>309</v>
      </c>
      <c r="B313" s="135">
        <v>102526313</v>
      </c>
      <c r="C313" s="135" t="s">
        <v>2671</v>
      </c>
      <c r="D313" s="136" t="s">
        <v>2672</v>
      </c>
      <c r="E313" s="135" t="s">
        <v>4</v>
      </c>
      <c r="F313" s="135" t="s">
        <v>2721</v>
      </c>
      <c r="G313" s="137">
        <f>IF(Data_Siswa[[#This Row],[Nama]]="","",IF(F313=F312,G312,G312+1))</f>
        <v>10</v>
      </c>
      <c r="H313" s="137" t="str">
        <f>CONCATENATE(Data_Siswa[[#This Row],[Kelas]],"-",COUNTIF(Data_Siswa[[#Headers],[Kelas]]:Data_Siswa[[#This Row],[Kelas]],Data_Siswa[[#This Row],[Kelas]]))</f>
        <v>10 TJKT 3-12</v>
      </c>
    </row>
    <row r="314" spans="1:8" x14ac:dyDescent="0.3">
      <c r="A314" s="134">
        <f>IF(Data_Siswa[[#This Row],[Nama]]="","",COUNTA(Data_Siswa[[#Headers],[Nama]]:Data_Siswa[[#This Row],[Nama]])-1)</f>
        <v>310</v>
      </c>
      <c r="B314" s="135">
        <v>102526314</v>
      </c>
      <c r="C314" s="135" t="s">
        <v>2744</v>
      </c>
      <c r="D314" s="136" t="s">
        <v>2745</v>
      </c>
      <c r="E314" s="135" t="s">
        <v>4</v>
      </c>
      <c r="F314" s="135" t="s">
        <v>2721</v>
      </c>
      <c r="G314" s="137">
        <f>IF(Data_Siswa[[#This Row],[Nama]]="","",IF(F314=F313,G313,G313+1))</f>
        <v>10</v>
      </c>
      <c r="H314" s="137" t="str">
        <f>CONCATENATE(Data_Siswa[[#This Row],[Kelas]],"-",COUNTIF(Data_Siswa[[#Headers],[Kelas]]:Data_Siswa[[#This Row],[Kelas]],Data_Siswa[[#This Row],[Kelas]]))</f>
        <v>10 TJKT 3-13</v>
      </c>
    </row>
    <row r="315" spans="1:8" x14ac:dyDescent="0.3">
      <c r="A315" s="134">
        <f>IF(Data_Siswa[[#This Row],[Nama]]="","",COUNTA(Data_Siswa[[#Headers],[Nama]]:Data_Siswa[[#This Row],[Nama]])-1)</f>
        <v>311</v>
      </c>
      <c r="B315" s="135">
        <v>102526315</v>
      </c>
      <c r="C315" s="135" t="s">
        <v>2679</v>
      </c>
      <c r="D315" s="136" t="s">
        <v>2680</v>
      </c>
      <c r="E315" s="135" t="s">
        <v>3</v>
      </c>
      <c r="F315" s="135" t="s">
        <v>2721</v>
      </c>
      <c r="G315" s="137">
        <f>IF(Data_Siswa[[#This Row],[Nama]]="","",IF(F315=F314,G314,G314+1))</f>
        <v>10</v>
      </c>
      <c r="H315" s="137" t="str">
        <f>CONCATENATE(Data_Siswa[[#This Row],[Kelas]],"-",COUNTIF(Data_Siswa[[#Headers],[Kelas]]:Data_Siswa[[#This Row],[Kelas]],Data_Siswa[[#This Row],[Kelas]]))</f>
        <v>10 TJKT 3-14</v>
      </c>
    </row>
    <row r="316" spans="1:8" x14ac:dyDescent="0.3">
      <c r="A316" s="134">
        <f>IF(Data_Siswa[[#This Row],[Nama]]="","",COUNTA(Data_Siswa[[#Headers],[Nama]]:Data_Siswa[[#This Row],[Nama]])-1)</f>
        <v>312</v>
      </c>
      <c r="B316" s="135">
        <v>102526316</v>
      </c>
      <c r="C316" s="135" t="s">
        <v>2685</v>
      </c>
      <c r="D316" s="136" t="s">
        <v>2686</v>
      </c>
      <c r="E316" s="135" t="s">
        <v>3</v>
      </c>
      <c r="F316" s="135" t="s">
        <v>2721</v>
      </c>
      <c r="G316" s="137">
        <f>IF(Data_Siswa[[#This Row],[Nama]]="","",IF(F316=F315,G315,G315+1))</f>
        <v>10</v>
      </c>
      <c r="H316" s="137" t="str">
        <f>CONCATENATE(Data_Siswa[[#This Row],[Kelas]],"-",COUNTIF(Data_Siswa[[#Headers],[Kelas]]:Data_Siswa[[#This Row],[Kelas]],Data_Siswa[[#This Row],[Kelas]]))</f>
        <v>10 TJKT 3-15</v>
      </c>
    </row>
    <row r="317" spans="1:8" x14ac:dyDescent="0.3">
      <c r="A317" s="134">
        <f>IF(Data_Siswa[[#This Row],[Nama]]="","",COUNTA(Data_Siswa[[#Headers],[Nama]]:Data_Siswa[[#This Row],[Nama]])-1)</f>
        <v>313</v>
      </c>
      <c r="B317" s="135">
        <v>102526317</v>
      </c>
      <c r="C317" s="135" t="s">
        <v>2622</v>
      </c>
      <c r="D317" s="136" t="s">
        <v>2623</v>
      </c>
      <c r="E317" s="135" t="s">
        <v>4</v>
      </c>
      <c r="F317" s="135" t="s">
        <v>2721</v>
      </c>
      <c r="G317" s="137">
        <f>IF(Data_Siswa[[#This Row],[Nama]]="","",IF(F317=F316,G316,G316+1))</f>
        <v>10</v>
      </c>
      <c r="H317" s="137" t="str">
        <f>CONCATENATE(Data_Siswa[[#This Row],[Kelas]],"-",COUNTIF(Data_Siswa[[#Headers],[Kelas]]:Data_Siswa[[#This Row],[Kelas]],Data_Siswa[[#This Row],[Kelas]]))</f>
        <v>10 TJKT 3-16</v>
      </c>
    </row>
    <row r="318" spans="1:8" x14ac:dyDescent="0.3">
      <c r="A318" s="134">
        <f>IF(Data_Siswa[[#This Row],[Nama]]="","",COUNTA(Data_Siswa[[#Headers],[Nama]]:Data_Siswa[[#This Row],[Nama]])-1)</f>
        <v>314</v>
      </c>
      <c r="B318" s="135">
        <v>102526318</v>
      </c>
      <c r="C318" s="135" t="s">
        <v>2687</v>
      </c>
      <c r="D318" s="136" t="s">
        <v>2688</v>
      </c>
      <c r="E318" s="135" t="s">
        <v>3</v>
      </c>
      <c r="F318" s="135" t="s">
        <v>2721</v>
      </c>
      <c r="G318" s="137">
        <f>IF(Data_Siswa[[#This Row],[Nama]]="","",IF(F318=F317,G317,G317+1))</f>
        <v>10</v>
      </c>
      <c r="H318" s="137" t="str">
        <f>CONCATENATE(Data_Siswa[[#This Row],[Kelas]],"-",COUNTIF(Data_Siswa[[#Headers],[Kelas]]:Data_Siswa[[#This Row],[Kelas]],Data_Siswa[[#This Row],[Kelas]]))</f>
        <v>10 TJKT 3-17</v>
      </c>
    </row>
    <row r="319" spans="1:8" x14ac:dyDescent="0.3">
      <c r="A319" s="134">
        <f>IF(Data_Siswa[[#This Row],[Nama]]="","",COUNTA(Data_Siswa[[#Headers],[Nama]]:Data_Siswa[[#This Row],[Nama]])-1)</f>
        <v>315</v>
      </c>
      <c r="B319" s="135">
        <v>102526319</v>
      </c>
      <c r="C319" s="135" t="s">
        <v>2689</v>
      </c>
      <c r="D319" s="136" t="s">
        <v>2690</v>
      </c>
      <c r="E319" s="135" t="s">
        <v>3</v>
      </c>
      <c r="F319" s="135" t="s">
        <v>2721</v>
      </c>
      <c r="G319" s="137">
        <f>IF(Data_Siswa[[#This Row],[Nama]]="","",IF(F319=F318,G318,G318+1))</f>
        <v>10</v>
      </c>
      <c r="H319" s="137" t="str">
        <f>CONCATENATE(Data_Siswa[[#This Row],[Kelas]],"-",COUNTIF(Data_Siswa[[#Headers],[Kelas]]:Data_Siswa[[#This Row],[Kelas]],Data_Siswa[[#This Row],[Kelas]]))</f>
        <v>10 TJKT 3-18</v>
      </c>
    </row>
    <row r="320" spans="1:8" x14ac:dyDescent="0.3">
      <c r="A320" s="134">
        <f>IF(Data_Siswa[[#This Row],[Nama]]="","",COUNTA(Data_Siswa[[#Headers],[Nama]]:Data_Siswa[[#This Row],[Nama]])-1)</f>
        <v>316</v>
      </c>
      <c r="B320" s="135">
        <v>102526320</v>
      </c>
      <c r="C320" s="135" t="s">
        <v>2691</v>
      </c>
      <c r="D320" s="136" t="s">
        <v>2692</v>
      </c>
      <c r="E320" s="135" t="s">
        <v>4</v>
      </c>
      <c r="F320" s="135" t="s">
        <v>2721</v>
      </c>
      <c r="G320" s="137">
        <f>IF(Data_Siswa[[#This Row],[Nama]]="","",IF(F320=F319,G319,G319+1))</f>
        <v>10</v>
      </c>
      <c r="H320" s="137" t="str">
        <f>CONCATENATE(Data_Siswa[[#This Row],[Kelas]],"-",COUNTIF(Data_Siswa[[#Headers],[Kelas]]:Data_Siswa[[#This Row],[Kelas]],Data_Siswa[[#This Row],[Kelas]]))</f>
        <v>10 TJKT 3-19</v>
      </c>
    </row>
    <row r="321" spans="1:8" x14ac:dyDescent="0.3">
      <c r="A321" s="134">
        <f>IF(Data_Siswa[[#This Row],[Nama]]="","",COUNTA(Data_Siswa[[#Headers],[Nama]]:Data_Siswa[[#This Row],[Nama]])-1)</f>
        <v>317</v>
      </c>
      <c r="B321" s="135">
        <v>102526321</v>
      </c>
      <c r="C321" s="135" t="s">
        <v>2693</v>
      </c>
      <c r="D321" s="136" t="s">
        <v>2694</v>
      </c>
      <c r="E321" s="135" t="s">
        <v>4</v>
      </c>
      <c r="F321" s="135" t="s">
        <v>2721</v>
      </c>
      <c r="G321" s="137">
        <f>IF(Data_Siswa[[#This Row],[Nama]]="","",IF(F321=F320,G320,G320+1))</f>
        <v>10</v>
      </c>
      <c r="H321" s="137" t="str">
        <f>CONCATENATE(Data_Siswa[[#This Row],[Kelas]],"-",COUNTIF(Data_Siswa[[#Headers],[Kelas]]:Data_Siswa[[#This Row],[Kelas]],Data_Siswa[[#This Row],[Kelas]]))</f>
        <v>10 TJKT 3-20</v>
      </c>
    </row>
    <row r="322" spans="1:8" x14ac:dyDescent="0.3">
      <c r="A322" s="134">
        <f>IF(Data_Siswa[[#This Row],[Nama]]="","",COUNTA(Data_Siswa[[#Headers],[Nama]]:Data_Siswa[[#This Row],[Nama]])-1)</f>
        <v>318</v>
      </c>
      <c r="B322" s="135">
        <v>102526322</v>
      </c>
      <c r="C322" s="135" t="s">
        <v>2695</v>
      </c>
      <c r="D322" s="136" t="s">
        <v>2696</v>
      </c>
      <c r="E322" s="135" t="s">
        <v>4</v>
      </c>
      <c r="F322" s="135" t="s">
        <v>2721</v>
      </c>
      <c r="G322" s="137">
        <f>IF(Data_Siswa[[#This Row],[Nama]]="","",IF(F322=F321,G321,G321+1))</f>
        <v>10</v>
      </c>
      <c r="H322" s="137" t="str">
        <f>CONCATENATE(Data_Siswa[[#This Row],[Kelas]],"-",COUNTIF(Data_Siswa[[#Headers],[Kelas]]:Data_Siswa[[#This Row],[Kelas]],Data_Siswa[[#This Row],[Kelas]]))</f>
        <v>10 TJKT 3-21</v>
      </c>
    </row>
    <row r="323" spans="1:8" x14ac:dyDescent="0.3">
      <c r="A323" s="134">
        <f>IF(Data_Siswa[[#This Row],[Nama]]="","",COUNTA(Data_Siswa[[#Headers],[Nama]]:Data_Siswa[[#This Row],[Nama]])-1)</f>
        <v>319</v>
      </c>
      <c r="B323" s="135">
        <v>102526323</v>
      </c>
      <c r="C323" s="135" t="s">
        <v>2626</v>
      </c>
      <c r="D323" s="136" t="s">
        <v>2627</v>
      </c>
      <c r="E323" s="135" t="s">
        <v>4</v>
      </c>
      <c r="F323" s="135" t="s">
        <v>2721</v>
      </c>
      <c r="G323" s="137">
        <f>IF(Data_Siswa[[#This Row],[Nama]]="","",IF(F323=F322,G322,G322+1))</f>
        <v>10</v>
      </c>
      <c r="H323" s="137" t="str">
        <f>CONCATENATE(Data_Siswa[[#This Row],[Kelas]],"-",COUNTIF(Data_Siswa[[#Headers],[Kelas]]:Data_Siswa[[#This Row],[Kelas]],Data_Siswa[[#This Row],[Kelas]]))</f>
        <v>10 TJKT 3-22</v>
      </c>
    </row>
    <row r="324" spans="1:8" x14ac:dyDescent="0.3">
      <c r="A324" s="134">
        <f>IF(Data_Siswa[[#This Row],[Nama]]="","",COUNTA(Data_Siswa[[#Headers],[Nama]]:Data_Siswa[[#This Row],[Nama]])-1)</f>
        <v>320</v>
      </c>
      <c r="B324" s="135">
        <v>102526324</v>
      </c>
      <c r="C324" s="135" t="s">
        <v>2756</v>
      </c>
      <c r="D324" s="136" t="s">
        <v>2757</v>
      </c>
      <c r="E324" s="135" t="s">
        <v>4</v>
      </c>
      <c r="F324" s="135" t="s">
        <v>2721</v>
      </c>
      <c r="G324" s="137">
        <f>IF(Data_Siswa[[#This Row],[Nama]]="","",IF(F324=F323,G323,G323+1))</f>
        <v>10</v>
      </c>
      <c r="H324" s="137" t="str">
        <f>CONCATENATE(Data_Siswa[[#This Row],[Kelas]],"-",COUNTIF(Data_Siswa[[#Headers],[Kelas]]:Data_Siswa[[#This Row],[Kelas]],Data_Siswa[[#This Row],[Kelas]]))</f>
        <v>10 TJKT 3-23</v>
      </c>
    </row>
    <row r="325" spans="1:8" x14ac:dyDescent="0.3">
      <c r="A325" s="134">
        <f>IF(Data_Siswa[[#This Row],[Nama]]="","",COUNTA(Data_Siswa[[#Headers],[Nama]]:Data_Siswa[[#This Row],[Nama]])-1)</f>
        <v>321</v>
      </c>
      <c r="B325" s="135">
        <v>102526325</v>
      </c>
      <c r="C325" s="135" t="s">
        <v>2701</v>
      </c>
      <c r="D325" s="136" t="s">
        <v>2702</v>
      </c>
      <c r="E325" s="135" t="s">
        <v>3</v>
      </c>
      <c r="F325" s="135" t="s">
        <v>2721</v>
      </c>
      <c r="G325" s="137">
        <f>IF(Data_Siswa[[#This Row],[Nama]]="","",IF(F325=F324,G324,G324+1))</f>
        <v>10</v>
      </c>
      <c r="H325" s="137" t="str">
        <f>CONCATENATE(Data_Siswa[[#This Row],[Kelas]],"-",COUNTIF(Data_Siswa[[#Headers],[Kelas]]:Data_Siswa[[#This Row],[Kelas]],Data_Siswa[[#This Row],[Kelas]]))</f>
        <v>10 TJKT 3-24</v>
      </c>
    </row>
    <row r="326" spans="1:8" x14ac:dyDescent="0.3">
      <c r="A326" s="134">
        <f>IF(Data_Siswa[[#This Row],[Nama]]="","",COUNTA(Data_Siswa[[#Headers],[Nama]]:Data_Siswa[[#This Row],[Nama]])-1)</f>
        <v>322</v>
      </c>
      <c r="B326" s="135">
        <v>102526326</v>
      </c>
      <c r="C326" s="135" t="s">
        <v>2760</v>
      </c>
      <c r="D326" s="136" t="s">
        <v>2761</v>
      </c>
      <c r="E326" s="135" t="s">
        <v>4</v>
      </c>
      <c r="F326" s="135" t="s">
        <v>2721</v>
      </c>
      <c r="G326" s="137">
        <f>IF(Data_Siswa[[#This Row],[Nama]]="","",IF(F326=F325,G325,G325+1))</f>
        <v>10</v>
      </c>
      <c r="H326" s="137" t="str">
        <f>CONCATENATE(Data_Siswa[[#This Row],[Kelas]],"-",COUNTIF(Data_Siswa[[#Headers],[Kelas]]:Data_Siswa[[#This Row],[Kelas]],Data_Siswa[[#This Row],[Kelas]]))</f>
        <v>10 TJKT 3-25</v>
      </c>
    </row>
    <row r="327" spans="1:8" x14ac:dyDescent="0.3">
      <c r="A327" s="134">
        <f>IF(Data_Siswa[[#This Row],[Nama]]="","",COUNTA(Data_Siswa[[#Headers],[Nama]]:Data_Siswa[[#This Row],[Nama]])-1)</f>
        <v>323</v>
      </c>
      <c r="B327" s="135">
        <v>102526327</v>
      </c>
      <c r="C327" s="135" t="s">
        <v>2766</v>
      </c>
      <c r="D327" s="136" t="s">
        <v>2767</v>
      </c>
      <c r="E327" s="135" t="s">
        <v>4</v>
      </c>
      <c r="F327" s="135" t="s">
        <v>2721</v>
      </c>
      <c r="G327" s="137">
        <f>IF(Data_Siswa[[#This Row],[Nama]]="","",IF(F327=F326,G326,G326+1))</f>
        <v>10</v>
      </c>
      <c r="H327" s="137" t="str">
        <f>CONCATENATE(Data_Siswa[[#This Row],[Kelas]],"-",COUNTIF(Data_Siswa[[#Headers],[Kelas]]:Data_Siswa[[#This Row],[Kelas]],Data_Siswa[[#This Row],[Kelas]]))</f>
        <v>10 TJKT 3-26</v>
      </c>
    </row>
    <row r="328" spans="1:8" x14ac:dyDescent="0.3">
      <c r="A328" s="134">
        <f>IF(Data_Siswa[[#This Row],[Nama]]="","",COUNTA(Data_Siswa[[#Headers],[Nama]]:Data_Siswa[[#This Row],[Nama]])-1)</f>
        <v>324</v>
      </c>
      <c r="B328" s="135">
        <v>102526328</v>
      </c>
      <c r="C328" s="135" t="s">
        <v>2774</v>
      </c>
      <c r="D328" s="136" t="s">
        <v>2775</v>
      </c>
      <c r="E328" s="135" t="s">
        <v>3</v>
      </c>
      <c r="F328" s="135" t="s">
        <v>2721</v>
      </c>
      <c r="G328" s="137">
        <f>IF(Data_Siswa[[#This Row],[Nama]]="","",IF(F328=F327,G327,G327+1))</f>
        <v>10</v>
      </c>
      <c r="H328" s="137" t="str">
        <f>CONCATENATE(Data_Siswa[[#This Row],[Kelas]],"-",COUNTIF(Data_Siswa[[#Headers],[Kelas]]:Data_Siswa[[#This Row],[Kelas]],Data_Siswa[[#This Row],[Kelas]]))</f>
        <v>10 TJKT 3-27</v>
      </c>
    </row>
    <row r="329" spans="1:8" x14ac:dyDescent="0.3">
      <c r="A329" s="134">
        <f>IF(Data_Siswa[[#This Row],[Nama]]="","",COUNTA(Data_Siswa[[#Headers],[Nama]]:Data_Siswa[[#This Row],[Nama]])-1)</f>
        <v>325</v>
      </c>
      <c r="B329" s="135">
        <v>102526329</v>
      </c>
      <c r="C329" s="135" t="s">
        <v>2707</v>
      </c>
      <c r="D329" s="136" t="s">
        <v>2708</v>
      </c>
      <c r="E329" s="135" t="s">
        <v>4</v>
      </c>
      <c r="F329" s="135" t="s">
        <v>2721</v>
      </c>
      <c r="G329" s="137">
        <f>IF(Data_Siswa[[#This Row],[Nama]]="","",IF(F329=F328,G328,G328+1))</f>
        <v>10</v>
      </c>
      <c r="H329" s="137" t="str">
        <f>CONCATENATE(Data_Siswa[[#This Row],[Kelas]],"-",COUNTIF(Data_Siswa[[#Headers],[Kelas]]:Data_Siswa[[#This Row],[Kelas]],Data_Siswa[[#This Row],[Kelas]]))</f>
        <v>10 TJKT 3-28</v>
      </c>
    </row>
    <row r="330" spans="1:8" x14ac:dyDescent="0.3">
      <c r="A330" s="134">
        <f>IF(Data_Siswa[[#This Row],[Nama]]="","",COUNTA(Data_Siswa[[#Headers],[Nama]]:Data_Siswa[[#This Row],[Nama]])-1)</f>
        <v>326</v>
      </c>
      <c r="B330" s="135">
        <v>102526330</v>
      </c>
      <c r="C330" s="135" t="s">
        <v>2778</v>
      </c>
      <c r="D330" s="136" t="s">
        <v>2779</v>
      </c>
      <c r="E330" s="135" t="s">
        <v>4</v>
      </c>
      <c r="F330" s="135" t="s">
        <v>2721</v>
      </c>
      <c r="G330" s="137">
        <f>IF(Data_Siswa[[#This Row],[Nama]]="","",IF(F330=F329,G329,G329+1))</f>
        <v>10</v>
      </c>
      <c r="H330" s="137" t="str">
        <f>CONCATENATE(Data_Siswa[[#This Row],[Kelas]],"-",COUNTIF(Data_Siswa[[#Headers],[Kelas]]:Data_Siswa[[#This Row],[Kelas]],Data_Siswa[[#This Row],[Kelas]]))</f>
        <v>10 TJKT 3-29</v>
      </c>
    </row>
    <row r="331" spans="1:8" x14ac:dyDescent="0.3">
      <c r="A331" s="134">
        <f>IF(Data_Siswa[[#This Row],[Nama]]="","",COUNTA(Data_Siswa[[#Headers],[Nama]]:Data_Siswa[[#This Row],[Nama]])-1)</f>
        <v>327</v>
      </c>
      <c r="B331" s="135">
        <v>102526331</v>
      </c>
      <c r="C331" s="135" t="s">
        <v>2780</v>
      </c>
      <c r="D331" s="136" t="s">
        <v>2781</v>
      </c>
      <c r="E331" s="135" t="s">
        <v>4</v>
      </c>
      <c r="F331" s="135" t="s">
        <v>2721</v>
      </c>
      <c r="G331" s="137">
        <f>IF(Data_Siswa[[#This Row],[Nama]]="","",IF(F331=F330,G330,G330+1))</f>
        <v>10</v>
      </c>
      <c r="H331" s="137" t="str">
        <f>CONCATENATE(Data_Siswa[[#This Row],[Kelas]],"-",COUNTIF(Data_Siswa[[#Headers],[Kelas]]:Data_Siswa[[#This Row],[Kelas]],Data_Siswa[[#This Row],[Kelas]]))</f>
        <v>10 TJKT 3-30</v>
      </c>
    </row>
    <row r="332" spans="1:8" x14ac:dyDescent="0.3">
      <c r="A332" s="134">
        <f>IF(Data_Siswa[[#This Row],[Nama]]="","",COUNTA(Data_Siswa[[#Headers],[Nama]]:Data_Siswa[[#This Row],[Nama]])-1)</f>
        <v>328</v>
      </c>
      <c r="B332" s="135">
        <v>102526332</v>
      </c>
      <c r="C332" s="135" t="s">
        <v>2782</v>
      </c>
      <c r="D332" s="136" t="s">
        <v>2783</v>
      </c>
      <c r="E332" s="135" t="s">
        <v>4</v>
      </c>
      <c r="F332" s="135" t="s">
        <v>2721</v>
      </c>
      <c r="G332" s="137">
        <f>IF(Data_Siswa[[#This Row],[Nama]]="","",IF(F332=F331,G331,G331+1))</f>
        <v>10</v>
      </c>
      <c r="H332" s="137" t="str">
        <f>CONCATENATE(Data_Siswa[[#This Row],[Kelas]],"-",COUNTIF(Data_Siswa[[#Headers],[Kelas]]:Data_Siswa[[#This Row],[Kelas]],Data_Siswa[[#This Row],[Kelas]]))</f>
        <v>10 TJKT 3-31</v>
      </c>
    </row>
    <row r="333" spans="1:8" x14ac:dyDescent="0.3">
      <c r="A333" s="134">
        <f>IF(Data_Siswa[[#This Row],[Nama]]="","",COUNTA(Data_Siswa[[#Headers],[Nama]]:Data_Siswa[[#This Row],[Nama]])-1)</f>
        <v>329</v>
      </c>
      <c r="B333" s="135">
        <v>102526333</v>
      </c>
      <c r="C333" s="135" t="s">
        <v>2784</v>
      </c>
      <c r="D333" s="136" t="s">
        <v>2785</v>
      </c>
      <c r="E333" s="135" t="s">
        <v>4</v>
      </c>
      <c r="F333" s="135" t="s">
        <v>2721</v>
      </c>
      <c r="G333" s="137">
        <f>IF(Data_Siswa[[#This Row],[Nama]]="","",IF(F333=F332,G332,G332+1))</f>
        <v>10</v>
      </c>
      <c r="H333" s="137" t="str">
        <f>CONCATENATE(Data_Siswa[[#This Row],[Kelas]],"-",COUNTIF(Data_Siswa[[#Headers],[Kelas]]:Data_Siswa[[#This Row],[Kelas]],Data_Siswa[[#This Row],[Kelas]]))</f>
        <v>10 TJKT 3-32</v>
      </c>
    </row>
    <row r="334" spans="1:8" x14ac:dyDescent="0.3">
      <c r="A334" s="134">
        <f>IF(Data_Siswa[[#This Row],[Nama]]="","",COUNTA(Data_Siswa[[#Headers],[Nama]]:Data_Siswa[[#This Row],[Nama]])-1)</f>
        <v>330</v>
      </c>
      <c r="B334" s="135">
        <v>102526334</v>
      </c>
      <c r="C334" s="135" t="s">
        <v>2786</v>
      </c>
      <c r="D334" s="136" t="s">
        <v>2787</v>
      </c>
      <c r="E334" s="135" t="s">
        <v>4</v>
      </c>
      <c r="F334" s="135" t="s">
        <v>2721</v>
      </c>
      <c r="G334" s="137">
        <f>IF(Data_Siswa[[#This Row],[Nama]]="","",IF(F334=F333,G333,G333+1))</f>
        <v>10</v>
      </c>
      <c r="H334" s="137" t="str">
        <f>CONCATENATE(Data_Siswa[[#This Row],[Kelas]],"-",COUNTIF(Data_Siswa[[#Headers],[Kelas]]:Data_Siswa[[#This Row],[Kelas]],Data_Siswa[[#This Row],[Kelas]]))</f>
        <v>10 TJKT 3-33</v>
      </c>
    </row>
    <row r="335" spans="1:8" x14ac:dyDescent="0.3">
      <c r="A335" s="134">
        <f>IF(Data_Siswa[[#This Row],[Nama]]="","",COUNTA(Data_Siswa[[#Headers],[Nama]]:Data_Siswa[[#This Row],[Nama]])-1)</f>
        <v>331</v>
      </c>
      <c r="B335" s="135">
        <v>102526335</v>
      </c>
      <c r="C335" s="135" t="s">
        <v>2711</v>
      </c>
      <c r="D335" s="136" t="s">
        <v>2712</v>
      </c>
      <c r="E335" s="135" t="s">
        <v>4</v>
      </c>
      <c r="F335" s="135" t="s">
        <v>2721</v>
      </c>
      <c r="G335" s="137">
        <f>IF(Data_Siswa[[#This Row],[Nama]]="","",IF(F335=F334,G334,G334+1))</f>
        <v>10</v>
      </c>
      <c r="H335" s="137" t="str">
        <f>CONCATENATE(Data_Siswa[[#This Row],[Kelas]],"-",COUNTIF(Data_Siswa[[#Headers],[Kelas]]:Data_Siswa[[#This Row],[Kelas]],Data_Siswa[[#This Row],[Kelas]]))</f>
        <v>10 TJKT 3-34</v>
      </c>
    </row>
    <row r="336" spans="1:8" x14ac:dyDescent="0.3">
      <c r="A336" s="134">
        <f>IF(Data_Siswa[[#This Row],[Nama]]="","",COUNTA(Data_Siswa[[#Headers],[Nama]]:Data_Siswa[[#This Row],[Nama]])-1)</f>
        <v>332</v>
      </c>
      <c r="B336" s="135">
        <v>102526336</v>
      </c>
      <c r="C336" s="135" t="s">
        <v>2713</v>
      </c>
      <c r="D336" s="136" t="s">
        <v>2714</v>
      </c>
      <c r="E336" s="135" t="s">
        <v>4</v>
      </c>
      <c r="F336" s="135" t="s">
        <v>2721</v>
      </c>
      <c r="G336" s="137">
        <f>IF(Data_Siswa[[#This Row],[Nama]]="","",IF(F336=F335,G335,G335+1))</f>
        <v>10</v>
      </c>
      <c r="H336" s="137" t="str">
        <f>CONCATENATE(Data_Siswa[[#This Row],[Kelas]],"-",COUNTIF(Data_Siswa[[#Headers],[Kelas]]:Data_Siswa[[#This Row],[Kelas]],Data_Siswa[[#This Row],[Kelas]]))</f>
        <v>10 TJKT 3-35</v>
      </c>
    </row>
    <row r="337" spans="1:8" x14ac:dyDescent="0.3">
      <c r="A337" s="134">
        <f>IF(Data_Siswa[[#This Row],[Nama]]="","",COUNTA(Data_Siswa[[#Headers],[Nama]]:Data_Siswa[[#This Row],[Nama]])-1)</f>
        <v>333</v>
      </c>
      <c r="B337" s="135">
        <v>102526337</v>
      </c>
      <c r="C337" s="135" t="s">
        <v>2790</v>
      </c>
      <c r="D337" s="136" t="s">
        <v>2791</v>
      </c>
      <c r="E337" s="135" t="s">
        <v>4</v>
      </c>
      <c r="F337" s="135" t="s">
        <v>2792</v>
      </c>
      <c r="G337" s="137">
        <f>IF(Data_Siswa[[#This Row],[Nama]]="","",IF(F337=F336,G336,G336+1))</f>
        <v>11</v>
      </c>
      <c r="H337" s="137" t="str">
        <f>CONCATENATE(Data_Siswa[[#This Row],[Kelas]],"-",COUNTIF(Data_Siswa[[#Headers],[Kelas]]:Data_Siswa[[#This Row],[Kelas]],Data_Siswa[[#This Row],[Kelas]]))</f>
        <v>10 AT 1-1</v>
      </c>
    </row>
    <row r="338" spans="1:8" x14ac:dyDescent="0.3">
      <c r="A338" s="134">
        <f>IF(Data_Siswa[[#This Row],[Nama]]="","",COUNTA(Data_Siswa[[#Headers],[Nama]]:Data_Siswa[[#This Row],[Nama]])-1)</f>
        <v>334</v>
      </c>
      <c r="B338" s="135">
        <v>102526339</v>
      </c>
      <c r="C338" s="135" t="s">
        <v>2795</v>
      </c>
      <c r="D338" s="136" t="s">
        <v>2796</v>
      </c>
      <c r="E338" s="135" t="s">
        <v>4</v>
      </c>
      <c r="F338" s="135" t="s">
        <v>2792</v>
      </c>
      <c r="G338" s="137">
        <f>IF(Data_Siswa[[#This Row],[Nama]]="","",IF(F338=F337,G337,G337+1))</f>
        <v>11</v>
      </c>
      <c r="H338" s="137" t="str">
        <f>CONCATENATE(Data_Siswa[[#This Row],[Kelas]],"-",COUNTIF(Data_Siswa[[#Headers],[Kelas]]:Data_Siswa[[#This Row],[Kelas]],Data_Siswa[[#This Row],[Kelas]]))</f>
        <v>10 AT 1-2</v>
      </c>
    </row>
    <row r="339" spans="1:8" x14ac:dyDescent="0.3">
      <c r="A339" s="134">
        <f>IF(Data_Siswa[[#This Row],[Nama]]="","",COUNTA(Data_Siswa[[#Headers],[Nama]]:Data_Siswa[[#This Row],[Nama]])-1)</f>
        <v>335</v>
      </c>
      <c r="B339" s="135">
        <v>102526340</v>
      </c>
      <c r="C339" s="135" t="s">
        <v>2797</v>
      </c>
      <c r="D339" s="136" t="s">
        <v>2798</v>
      </c>
      <c r="E339" s="135" t="s">
        <v>3</v>
      </c>
      <c r="F339" s="135" t="s">
        <v>2792</v>
      </c>
      <c r="G339" s="137">
        <f>IF(Data_Siswa[[#This Row],[Nama]]="","",IF(F339=F338,G338,G338+1))</f>
        <v>11</v>
      </c>
      <c r="H339" s="137" t="str">
        <f>CONCATENATE(Data_Siswa[[#This Row],[Kelas]],"-",COUNTIF(Data_Siswa[[#Headers],[Kelas]]:Data_Siswa[[#This Row],[Kelas]],Data_Siswa[[#This Row],[Kelas]]))</f>
        <v>10 AT 1-3</v>
      </c>
    </row>
    <row r="340" spans="1:8" x14ac:dyDescent="0.3">
      <c r="A340" s="134">
        <f>IF(Data_Siswa[[#This Row],[Nama]]="","",COUNTA(Data_Siswa[[#Headers],[Nama]]:Data_Siswa[[#This Row],[Nama]])-1)</f>
        <v>336</v>
      </c>
      <c r="B340" s="135">
        <v>102526341</v>
      </c>
      <c r="C340" s="135" t="s">
        <v>2799</v>
      </c>
      <c r="D340" s="136" t="s">
        <v>2800</v>
      </c>
      <c r="E340" s="135" t="s">
        <v>4</v>
      </c>
      <c r="F340" s="135" t="s">
        <v>2792</v>
      </c>
      <c r="G340" s="137">
        <f>IF(Data_Siswa[[#This Row],[Nama]]="","",IF(F340=F339,G339,G339+1))</f>
        <v>11</v>
      </c>
      <c r="H340" s="137" t="str">
        <f>CONCATENATE(Data_Siswa[[#This Row],[Kelas]],"-",COUNTIF(Data_Siswa[[#Headers],[Kelas]]:Data_Siswa[[#This Row],[Kelas]],Data_Siswa[[#This Row],[Kelas]]))</f>
        <v>10 AT 1-4</v>
      </c>
    </row>
    <row r="341" spans="1:8" x14ac:dyDescent="0.3">
      <c r="A341" s="134">
        <f>IF(Data_Siswa[[#This Row],[Nama]]="","",COUNTA(Data_Siswa[[#Headers],[Nama]]:Data_Siswa[[#This Row],[Nama]])-1)</f>
        <v>337</v>
      </c>
      <c r="B341" s="135">
        <v>102526342</v>
      </c>
      <c r="C341" s="135" t="s">
        <v>2801</v>
      </c>
      <c r="D341" s="136" t="s">
        <v>2802</v>
      </c>
      <c r="E341" s="135" t="s">
        <v>4</v>
      </c>
      <c r="F341" s="135" t="s">
        <v>2792</v>
      </c>
      <c r="G341" s="137">
        <f>IF(Data_Siswa[[#This Row],[Nama]]="","",IF(F341=F340,G340,G340+1))</f>
        <v>11</v>
      </c>
      <c r="H341" s="137" t="str">
        <f>CONCATENATE(Data_Siswa[[#This Row],[Kelas]],"-",COUNTIF(Data_Siswa[[#Headers],[Kelas]]:Data_Siswa[[#This Row],[Kelas]],Data_Siswa[[#This Row],[Kelas]]))</f>
        <v>10 AT 1-5</v>
      </c>
    </row>
    <row r="342" spans="1:8" x14ac:dyDescent="0.3">
      <c r="A342" s="134">
        <f>IF(Data_Siswa[[#This Row],[Nama]]="","",COUNTA(Data_Siswa[[#Headers],[Nama]]:Data_Siswa[[#This Row],[Nama]])-1)</f>
        <v>338</v>
      </c>
      <c r="B342" s="135">
        <v>102526343</v>
      </c>
      <c r="C342" s="135" t="s">
        <v>2803</v>
      </c>
      <c r="D342" s="136" t="s">
        <v>2804</v>
      </c>
      <c r="E342" s="135" t="s">
        <v>4</v>
      </c>
      <c r="F342" s="135" t="s">
        <v>2792</v>
      </c>
      <c r="G342" s="137">
        <f>IF(Data_Siswa[[#This Row],[Nama]]="","",IF(F342=F341,G341,G341+1))</f>
        <v>11</v>
      </c>
      <c r="H342" s="137" t="str">
        <f>CONCATENATE(Data_Siswa[[#This Row],[Kelas]],"-",COUNTIF(Data_Siswa[[#Headers],[Kelas]]:Data_Siswa[[#This Row],[Kelas]],Data_Siswa[[#This Row],[Kelas]]))</f>
        <v>10 AT 1-6</v>
      </c>
    </row>
    <row r="343" spans="1:8" x14ac:dyDescent="0.3">
      <c r="A343" s="134">
        <f>IF(Data_Siswa[[#This Row],[Nama]]="","",COUNTA(Data_Siswa[[#Headers],[Nama]]:Data_Siswa[[#This Row],[Nama]])-1)</f>
        <v>339</v>
      </c>
      <c r="B343" s="135">
        <v>102526344</v>
      </c>
      <c r="C343" s="135" t="s">
        <v>2805</v>
      </c>
      <c r="D343" s="136" t="s">
        <v>2806</v>
      </c>
      <c r="E343" s="135" t="s">
        <v>4</v>
      </c>
      <c r="F343" s="135" t="s">
        <v>2792</v>
      </c>
      <c r="G343" s="137">
        <f>IF(Data_Siswa[[#This Row],[Nama]]="","",IF(F343=F342,G342,G342+1))</f>
        <v>11</v>
      </c>
      <c r="H343" s="137" t="str">
        <f>CONCATENATE(Data_Siswa[[#This Row],[Kelas]],"-",COUNTIF(Data_Siswa[[#Headers],[Kelas]]:Data_Siswa[[#This Row],[Kelas]],Data_Siswa[[#This Row],[Kelas]]))</f>
        <v>10 AT 1-7</v>
      </c>
    </row>
    <row r="344" spans="1:8" x14ac:dyDescent="0.3">
      <c r="A344" s="134">
        <f>IF(Data_Siswa[[#This Row],[Nama]]="","",COUNTA(Data_Siswa[[#Headers],[Nama]]:Data_Siswa[[#This Row],[Nama]])-1)</f>
        <v>340</v>
      </c>
      <c r="B344" s="135">
        <v>102526345</v>
      </c>
      <c r="C344" s="135" t="s">
        <v>2807</v>
      </c>
      <c r="D344" s="136" t="s">
        <v>2808</v>
      </c>
      <c r="E344" s="135" t="s">
        <v>3</v>
      </c>
      <c r="F344" s="135" t="s">
        <v>2792</v>
      </c>
      <c r="G344" s="137">
        <f>IF(Data_Siswa[[#This Row],[Nama]]="","",IF(F344=F343,G343,G343+1))</f>
        <v>11</v>
      </c>
      <c r="H344" s="137" t="str">
        <f>CONCATENATE(Data_Siswa[[#This Row],[Kelas]],"-",COUNTIF(Data_Siswa[[#Headers],[Kelas]]:Data_Siswa[[#This Row],[Kelas]],Data_Siswa[[#This Row],[Kelas]]))</f>
        <v>10 AT 1-8</v>
      </c>
    </row>
    <row r="345" spans="1:8" x14ac:dyDescent="0.3">
      <c r="A345" s="134">
        <f>IF(Data_Siswa[[#This Row],[Nama]]="","",COUNTA(Data_Siswa[[#Headers],[Nama]]:Data_Siswa[[#This Row],[Nama]])-1)</f>
        <v>341</v>
      </c>
      <c r="B345" s="135">
        <v>102526347</v>
      </c>
      <c r="C345" s="135" t="s">
        <v>2811</v>
      </c>
      <c r="D345" s="136" t="s">
        <v>2812</v>
      </c>
      <c r="E345" s="135" t="s">
        <v>3</v>
      </c>
      <c r="F345" s="135" t="s">
        <v>2792</v>
      </c>
      <c r="G345" s="137">
        <f>IF(Data_Siswa[[#This Row],[Nama]]="","",IF(F345=F344,G344,G344+1))</f>
        <v>11</v>
      </c>
      <c r="H345" s="137" t="str">
        <f>CONCATENATE(Data_Siswa[[#This Row],[Kelas]],"-",COUNTIF(Data_Siswa[[#Headers],[Kelas]]:Data_Siswa[[#This Row],[Kelas]],Data_Siswa[[#This Row],[Kelas]]))</f>
        <v>10 AT 1-9</v>
      </c>
    </row>
    <row r="346" spans="1:8" x14ac:dyDescent="0.3">
      <c r="A346" s="134">
        <f>IF(Data_Siswa[[#This Row],[Nama]]="","",COUNTA(Data_Siswa[[#Headers],[Nama]]:Data_Siswa[[#This Row],[Nama]])-1)</f>
        <v>342</v>
      </c>
      <c r="B346" s="135">
        <v>102526350</v>
      </c>
      <c r="C346" s="135" t="s">
        <v>2817</v>
      </c>
      <c r="D346" s="136" t="s">
        <v>2818</v>
      </c>
      <c r="E346" s="135" t="s">
        <v>4</v>
      </c>
      <c r="F346" s="135" t="s">
        <v>2792</v>
      </c>
      <c r="G346" s="137">
        <f>IF(Data_Siswa[[#This Row],[Nama]]="","",IF(F346=F345,G345,G345+1))</f>
        <v>11</v>
      </c>
      <c r="H346" s="137" t="str">
        <f>CONCATENATE(Data_Siswa[[#This Row],[Kelas]],"-",COUNTIF(Data_Siswa[[#Headers],[Kelas]]:Data_Siswa[[#This Row],[Kelas]],Data_Siswa[[#This Row],[Kelas]]))</f>
        <v>10 AT 1-10</v>
      </c>
    </row>
    <row r="347" spans="1:8" x14ac:dyDescent="0.3">
      <c r="A347" s="134">
        <f>IF(Data_Siswa[[#This Row],[Nama]]="","",COUNTA(Data_Siswa[[#Headers],[Nama]]:Data_Siswa[[#This Row],[Nama]])-1)</f>
        <v>343</v>
      </c>
      <c r="B347" s="135">
        <v>102526351</v>
      </c>
      <c r="C347" s="135" t="s">
        <v>2819</v>
      </c>
      <c r="D347" s="136" t="s">
        <v>2820</v>
      </c>
      <c r="E347" s="135" t="s">
        <v>4</v>
      </c>
      <c r="F347" s="135" t="s">
        <v>2792</v>
      </c>
      <c r="G347" s="137">
        <f>IF(Data_Siswa[[#This Row],[Nama]]="","",IF(F347=F346,G346,G346+1))</f>
        <v>11</v>
      </c>
      <c r="H347" s="137" t="str">
        <f>CONCATENATE(Data_Siswa[[#This Row],[Kelas]],"-",COUNTIF(Data_Siswa[[#Headers],[Kelas]]:Data_Siswa[[#This Row],[Kelas]],Data_Siswa[[#This Row],[Kelas]]))</f>
        <v>10 AT 1-11</v>
      </c>
    </row>
    <row r="348" spans="1:8" x14ac:dyDescent="0.3">
      <c r="A348" s="134">
        <f>IF(Data_Siswa[[#This Row],[Nama]]="","",COUNTA(Data_Siswa[[#Headers],[Nama]]:Data_Siswa[[#This Row],[Nama]])-1)</f>
        <v>344</v>
      </c>
      <c r="B348" s="135">
        <v>102526353</v>
      </c>
      <c r="C348" s="135" t="s">
        <v>2823</v>
      </c>
      <c r="D348" s="136" t="s">
        <v>2824</v>
      </c>
      <c r="E348" s="135" t="s">
        <v>4</v>
      </c>
      <c r="F348" s="135" t="s">
        <v>2792</v>
      </c>
      <c r="G348" s="137">
        <f>IF(Data_Siswa[[#This Row],[Nama]]="","",IF(F348=F347,G347,G347+1))</f>
        <v>11</v>
      </c>
      <c r="H348" s="137" t="str">
        <f>CONCATENATE(Data_Siswa[[#This Row],[Kelas]],"-",COUNTIF(Data_Siswa[[#Headers],[Kelas]]:Data_Siswa[[#This Row],[Kelas]],Data_Siswa[[#This Row],[Kelas]]))</f>
        <v>10 AT 1-12</v>
      </c>
    </row>
    <row r="349" spans="1:8" x14ac:dyDescent="0.3">
      <c r="A349" s="134">
        <f>IF(Data_Siswa[[#This Row],[Nama]]="","",COUNTA(Data_Siswa[[#Headers],[Nama]]:Data_Siswa[[#This Row],[Nama]])-1)</f>
        <v>345</v>
      </c>
      <c r="B349" s="135">
        <v>102526357</v>
      </c>
      <c r="C349" s="135" t="s">
        <v>2831</v>
      </c>
      <c r="D349" s="136" t="s">
        <v>2832</v>
      </c>
      <c r="E349" s="135" t="s">
        <v>4</v>
      </c>
      <c r="F349" s="135" t="s">
        <v>2792</v>
      </c>
      <c r="G349" s="137">
        <f>IF(Data_Siswa[[#This Row],[Nama]]="","",IF(F349=F348,G348,G348+1))</f>
        <v>11</v>
      </c>
      <c r="H349" s="137" t="str">
        <f>CONCATENATE(Data_Siswa[[#This Row],[Kelas]],"-",COUNTIF(Data_Siswa[[#Headers],[Kelas]]:Data_Siswa[[#This Row],[Kelas]],Data_Siswa[[#This Row],[Kelas]]))</f>
        <v>10 AT 1-13</v>
      </c>
    </row>
    <row r="350" spans="1:8" x14ac:dyDescent="0.3">
      <c r="A350" s="134">
        <f>IF(Data_Siswa[[#This Row],[Nama]]="","",COUNTA(Data_Siswa[[#Headers],[Nama]]:Data_Siswa[[#This Row],[Nama]])-1)</f>
        <v>346</v>
      </c>
      <c r="B350" s="135">
        <v>102526358</v>
      </c>
      <c r="C350" s="135" t="s">
        <v>2833</v>
      </c>
      <c r="D350" s="136" t="s">
        <v>2834</v>
      </c>
      <c r="E350" s="135" t="s">
        <v>3</v>
      </c>
      <c r="F350" s="135" t="s">
        <v>2792</v>
      </c>
      <c r="G350" s="137">
        <f>IF(Data_Siswa[[#This Row],[Nama]]="","",IF(F350=F349,G349,G349+1))</f>
        <v>11</v>
      </c>
      <c r="H350" s="137" t="str">
        <f>CONCATENATE(Data_Siswa[[#This Row],[Kelas]],"-",COUNTIF(Data_Siswa[[#Headers],[Kelas]]:Data_Siswa[[#This Row],[Kelas]],Data_Siswa[[#This Row],[Kelas]]))</f>
        <v>10 AT 1-14</v>
      </c>
    </row>
    <row r="351" spans="1:8" x14ac:dyDescent="0.3">
      <c r="A351" s="134">
        <f>IF(Data_Siswa[[#This Row],[Nama]]="","",COUNTA(Data_Siswa[[#Headers],[Nama]]:Data_Siswa[[#This Row],[Nama]])-1)</f>
        <v>347</v>
      </c>
      <c r="B351" s="135">
        <v>102526361</v>
      </c>
      <c r="C351" s="135" t="s">
        <v>2839</v>
      </c>
      <c r="D351" s="136" t="s">
        <v>2840</v>
      </c>
      <c r="E351" s="135" t="s">
        <v>4</v>
      </c>
      <c r="F351" s="135" t="s">
        <v>2792</v>
      </c>
      <c r="G351" s="137">
        <f>IF(Data_Siswa[[#This Row],[Nama]]="","",IF(F351=F350,G350,G350+1))</f>
        <v>11</v>
      </c>
      <c r="H351" s="137" t="str">
        <f>CONCATENATE(Data_Siswa[[#This Row],[Kelas]],"-",COUNTIF(Data_Siswa[[#Headers],[Kelas]]:Data_Siswa[[#This Row],[Kelas]],Data_Siswa[[#This Row],[Kelas]]))</f>
        <v>10 AT 1-15</v>
      </c>
    </row>
    <row r="352" spans="1:8" x14ac:dyDescent="0.3">
      <c r="A352" s="134">
        <f>IF(Data_Siswa[[#This Row],[Nama]]="","",COUNTA(Data_Siswa[[#Headers],[Nama]]:Data_Siswa[[#This Row],[Nama]])-1)</f>
        <v>348</v>
      </c>
      <c r="B352" s="135">
        <v>102526365</v>
      </c>
      <c r="C352" s="135" t="s">
        <v>2847</v>
      </c>
      <c r="D352" s="136" t="s">
        <v>2848</v>
      </c>
      <c r="E352" s="135" t="s">
        <v>4</v>
      </c>
      <c r="F352" s="135" t="s">
        <v>2792</v>
      </c>
      <c r="G352" s="137">
        <f>IF(Data_Siswa[[#This Row],[Nama]]="","",IF(F352=F351,G351,G351+1))</f>
        <v>11</v>
      </c>
      <c r="H352" s="137" t="str">
        <f>CONCATENATE(Data_Siswa[[#This Row],[Kelas]],"-",COUNTIF(Data_Siswa[[#Headers],[Kelas]]:Data_Siswa[[#This Row],[Kelas]],Data_Siswa[[#This Row],[Kelas]]))</f>
        <v>10 AT 1-16</v>
      </c>
    </row>
    <row r="353" spans="1:8" x14ac:dyDescent="0.3">
      <c r="A353" s="134">
        <f>IF(Data_Siswa[[#This Row],[Nama]]="","",COUNTA(Data_Siswa[[#Headers],[Nama]]:Data_Siswa[[#This Row],[Nama]])-1)</f>
        <v>349</v>
      </c>
      <c r="B353" s="135">
        <v>102526367</v>
      </c>
      <c r="C353" s="135" t="s">
        <v>2851</v>
      </c>
      <c r="D353" s="136" t="s">
        <v>2852</v>
      </c>
      <c r="E353" s="135" t="s">
        <v>3</v>
      </c>
      <c r="F353" s="135" t="s">
        <v>2792</v>
      </c>
      <c r="G353" s="137">
        <f>IF(Data_Siswa[[#This Row],[Nama]]="","",IF(F353=F352,G352,G352+1))</f>
        <v>11</v>
      </c>
      <c r="H353" s="137" t="str">
        <f>CONCATENATE(Data_Siswa[[#This Row],[Kelas]],"-",COUNTIF(Data_Siswa[[#Headers],[Kelas]]:Data_Siswa[[#This Row],[Kelas]],Data_Siswa[[#This Row],[Kelas]]))</f>
        <v>10 AT 1-17</v>
      </c>
    </row>
    <row r="354" spans="1:8" x14ac:dyDescent="0.3">
      <c r="A354" s="134">
        <f>IF(Data_Siswa[[#This Row],[Nama]]="","",COUNTA(Data_Siswa[[#Headers],[Nama]]:Data_Siswa[[#This Row],[Nama]])-1)</f>
        <v>350</v>
      </c>
      <c r="B354" s="135">
        <v>102526370</v>
      </c>
      <c r="C354" s="135" t="s">
        <v>2857</v>
      </c>
      <c r="D354" s="136" t="s">
        <v>2858</v>
      </c>
      <c r="E354" s="135" t="s">
        <v>4</v>
      </c>
      <c r="F354" s="135" t="s">
        <v>2792</v>
      </c>
      <c r="G354" s="137">
        <f>IF(Data_Siswa[[#This Row],[Nama]]="","",IF(F354=F353,G353,G353+1))</f>
        <v>11</v>
      </c>
      <c r="H354" s="137" t="str">
        <f>CONCATENATE(Data_Siswa[[#This Row],[Kelas]],"-",COUNTIF(Data_Siswa[[#Headers],[Kelas]]:Data_Siswa[[#This Row],[Kelas]],Data_Siswa[[#This Row],[Kelas]]))</f>
        <v>10 AT 1-18</v>
      </c>
    </row>
    <row r="355" spans="1:8" x14ac:dyDescent="0.3">
      <c r="A355" s="134">
        <f>IF(Data_Siswa[[#This Row],[Nama]]="","",COUNTA(Data_Siswa[[#Headers],[Nama]]:Data_Siswa[[#This Row],[Nama]])-1)</f>
        <v>351</v>
      </c>
      <c r="B355" s="135">
        <v>102526377</v>
      </c>
      <c r="C355" s="135" t="s">
        <v>2872</v>
      </c>
      <c r="D355" s="136" t="s">
        <v>2873</v>
      </c>
      <c r="E355" s="135" t="s">
        <v>3</v>
      </c>
      <c r="F355" s="135" t="s">
        <v>2792</v>
      </c>
      <c r="G355" s="137">
        <f>IF(Data_Siswa[[#This Row],[Nama]]="","",IF(F355=F354,G354,G354+1))</f>
        <v>11</v>
      </c>
      <c r="H355" s="137" t="str">
        <f>CONCATENATE(Data_Siswa[[#This Row],[Kelas]],"-",COUNTIF(Data_Siswa[[#Headers],[Kelas]]:Data_Siswa[[#This Row],[Kelas]],Data_Siswa[[#This Row],[Kelas]]))</f>
        <v>10 AT 1-19</v>
      </c>
    </row>
    <row r="356" spans="1:8" x14ac:dyDescent="0.3">
      <c r="A356" s="134">
        <f>IF(Data_Siswa[[#This Row],[Nama]]="","",COUNTA(Data_Siswa[[#Headers],[Nama]]:Data_Siswa[[#This Row],[Nama]])-1)</f>
        <v>352</v>
      </c>
      <c r="B356" s="135">
        <v>102526382</v>
      </c>
      <c r="C356" s="135" t="s">
        <v>2882</v>
      </c>
      <c r="D356" s="136" t="s">
        <v>2883</v>
      </c>
      <c r="E356" s="135" t="s">
        <v>4</v>
      </c>
      <c r="F356" s="135" t="s">
        <v>2792</v>
      </c>
      <c r="G356" s="137">
        <f>IF(Data_Siswa[[#This Row],[Nama]]="","",IF(F356=F355,G355,G355+1))</f>
        <v>11</v>
      </c>
      <c r="H356" s="137" t="str">
        <f>CONCATENATE(Data_Siswa[[#This Row],[Kelas]],"-",COUNTIF(Data_Siswa[[#Headers],[Kelas]]:Data_Siswa[[#This Row],[Kelas]],Data_Siswa[[#This Row],[Kelas]]))</f>
        <v>10 AT 1-20</v>
      </c>
    </row>
    <row r="357" spans="1:8" x14ac:dyDescent="0.3">
      <c r="A357" s="134">
        <f>IF(Data_Siswa[[#This Row],[Nama]]="","",COUNTA(Data_Siswa[[#Headers],[Nama]]:Data_Siswa[[#This Row],[Nama]])-1)</f>
        <v>353</v>
      </c>
      <c r="B357" s="135">
        <v>102526391</v>
      </c>
      <c r="C357" s="135" t="s">
        <v>2899</v>
      </c>
      <c r="D357" s="136" t="s">
        <v>2900</v>
      </c>
      <c r="E357" s="135" t="s">
        <v>4</v>
      </c>
      <c r="F357" s="135" t="s">
        <v>2792</v>
      </c>
      <c r="G357" s="137">
        <f>IF(Data_Siswa[[#This Row],[Nama]]="","",IF(F357=F356,G356,G356+1))</f>
        <v>11</v>
      </c>
      <c r="H357" s="137" t="str">
        <f>CONCATENATE(Data_Siswa[[#This Row],[Kelas]],"-",COUNTIF(Data_Siswa[[#Headers],[Kelas]]:Data_Siswa[[#This Row],[Kelas]],Data_Siswa[[#This Row],[Kelas]]))</f>
        <v>10 AT 1-21</v>
      </c>
    </row>
    <row r="358" spans="1:8" x14ac:dyDescent="0.3">
      <c r="A358" s="134">
        <f>IF(Data_Siswa[[#This Row],[Nama]]="","",COUNTA(Data_Siswa[[#Headers],[Nama]]:Data_Siswa[[#This Row],[Nama]])-1)</f>
        <v>354</v>
      </c>
      <c r="B358" s="135">
        <v>102526399</v>
      </c>
      <c r="C358" s="135" t="s">
        <v>2915</v>
      </c>
      <c r="D358" s="136" t="s">
        <v>2916</v>
      </c>
      <c r="E358" s="135" t="s">
        <v>3</v>
      </c>
      <c r="F358" s="135" t="s">
        <v>2792</v>
      </c>
      <c r="G358" s="137">
        <f>IF(Data_Siswa[[#This Row],[Nama]]="","",IF(F358=F357,G357,G357+1))</f>
        <v>11</v>
      </c>
      <c r="H358" s="137" t="str">
        <f>CONCATENATE(Data_Siswa[[#This Row],[Kelas]],"-",COUNTIF(Data_Siswa[[#Headers],[Kelas]]:Data_Siswa[[#This Row],[Kelas]],Data_Siswa[[#This Row],[Kelas]]))</f>
        <v>10 AT 1-22</v>
      </c>
    </row>
    <row r="359" spans="1:8" x14ac:dyDescent="0.3">
      <c r="A359" s="134">
        <f>IF(Data_Siswa[[#This Row],[Nama]]="","",COUNTA(Data_Siswa[[#Headers],[Nama]]:Data_Siswa[[#This Row],[Nama]])-1)</f>
        <v>355</v>
      </c>
      <c r="B359" s="135">
        <v>102526403</v>
      </c>
      <c r="C359" s="135" t="s">
        <v>2921</v>
      </c>
      <c r="D359" s="136" t="s">
        <v>2922</v>
      </c>
      <c r="E359" s="135" t="s">
        <v>3</v>
      </c>
      <c r="F359" s="135" t="s">
        <v>2792</v>
      </c>
      <c r="G359" s="137">
        <f>IF(Data_Siswa[[#This Row],[Nama]]="","",IF(F359=F358,G358,G358+1))</f>
        <v>11</v>
      </c>
      <c r="H359" s="137" t="str">
        <f>CONCATENATE(Data_Siswa[[#This Row],[Kelas]],"-",COUNTIF(Data_Siswa[[#Headers],[Kelas]]:Data_Siswa[[#This Row],[Kelas]],Data_Siswa[[#This Row],[Kelas]]))</f>
        <v>10 AT 1-23</v>
      </c>
    </row>
    <row r="360" spans="1:8" x14ac:dyDescent="0.3">
      <c r="A360" s="134">
        <f>IF(Data_Siswa[[#This Row],[Nama]]="","",COUNTA(Data_Siswa[[#Headers],[Nama]]:Data_Siswa[[#This Row],[Nama]])-1)</f>
        <v>356</v>
      </c>
      <c r="B360" s="135">
        <v>102526412</v>
      </c>
      <c r="C360" s="135" t="s">
        <v>2940</v>
      </c>
      <c r="D360" s="136" t="s">
        <v>2941</v>
      </c>
      <c r="E360" s="135" t="s">
        <v>3</v>
      </c>
      <c r="F360" s="135" t="s">
        <v>2792</v>
      </c>
      <c r="G360" s="137">
        <f>IF(Data_Siswa[[#This Row],[Nama]]="","",IF(F360=F359,G359,G359+1))</f>
        <v>11</v>
      </c>
      <c r="H360" s="137" t="str">
        <f>CONCATENATE(Data_Siswa[[#This Row],[Kelas]],"-",COUNTIF(Data_Siswa[[#Headers],[Kelas]]:Data_Siswa[[#This Row],[Kelas]],Data_Siswa[[#This Row],[Kelas]]))</f>
        <v>10 AT 1-24</v>
      </c>
    </row>
    <row r="361" spans="1:8" x14ac:dyDescent="0.3">
      <c r="A361" s="134">
        <f>IF(Data_Siswa[[#This Row],[Nama]]="","",COUNTA(Data_Siswa[[#Headers],[Nama]]:Data_Siswa[[#This Row],[Nama]])-1)</f>
        <v>357</v>
      </c>
      <c r="B361" s="135">
        <v>102526423</v>
      </c>
      <c r="C361" s="135" t="s">
        <v>2962</v>
      </c>
      <c r="D361" s="136" t="s">
        <v>2963</v>
      </c>
      <c r="E361" s="135" t="s">
        <v>3</v>
      </c>
      <c r="F361" s="135" t="s">
        <v>2792</v>
      </c>
      <c r="G361" s="137">
        <f>IF(Data_Siswa[[#This Row],[Nama]]="","",IF(F361=F360,G360,G360+1))</f>
        <v>11</v>
      </c>
      <c r="H361" s="137" t="str">
        <f>CONCATENATE(Data_Siswa[[#This Row],[Kelas]],"-",COUNTIF(Data_Siswa[[#Headers],[Kelas]]:Data_Siswa[[#This Row],[Kelas]],Data_Siswa[[#This Row],[Kelas]]))</f>
        <v>10 AT 1-25</v>
      </c>
    </row>
    <row r="362" spans="1:8" x14ac:dyDescent="0.3">
      <c r="A362" s="134">
        <f>IF(Data_Siswa[[#This Row],[Nama]]="","",COUNTA(Data_Siswa[[#Headers],[Nama]]:Data_Siswa[[#This Row],[Nama]])-1)</f>
        <v>358</v>
      </c>
      <c r="B362" s="135">
        <v>102526427</v>
      </c>
      <c r="C362" s="135" t="s">
        <v>2970</v>
      </c>
      <c r="D362" s="136" t="s">
        <v>2971</v>
      </c>
      <c r="E362" s="135" t="s">
        <v>3</v>
      </c>
      <c r="F362" s="135" t="s">
        <v>2792</v>
      </c>
      <c r="G362" s="137">
        <f>IF(Data_Siswa[[#This Row],[Nama]]="","",IF(F362=F361,G361,G361+1))</f>
        <v>11</v>
      </c>
      <c r="H362" s="137" t="str">
        <f>CONCATENATE(Data_Siswa[[#This Row],[Kelas]],"-",COUNTIF(Data_Siswa[[#Headers],[Kelas]]:Data_Siswa[[#This Row],[Kelas]],Data_Siswa[[#This Row],[Kelas]]))</f>
        <v>10 AT 1-26</v>
      </c>
    </row>
    <row r="363" spans="1:8" x14ac:dyDescent="0.3">
      <c r="A363" s="134">
        <f>IF(Data_Siswa[[#This Row],[Nama]]="","",COUNTA(Data_Siswa[[#Headers],[Nama]]:Data_Siswa[[#This Row],[Nama]])-1)</f>
        <v>359</v>
      </c>
      <c r="B363" s="135">
        <v>102526446</v>
      </c>
      <c r="C363" s="135" t="s">
        <v>3006</v>
      </c>
      <c r="D363" s="136" t="s">
        <v>3007</v>
      </c>
      <c r="E363" s="135" t="s">
        <v>3</v>
      </c>
      <c r="F363" s="135" t="s">
        <v>2792</v>
      </c>
      <c r="G363" s="137">
        <f>IF(Data_Siswa[[#This Row],[Nama]]="","",IF(F363=F362,G362,G362+1))</f>
        <v>11</v>
      </c>
      <c r="H363" s="137" t="str">
        <f>CONCATENATE(Data_Siswa[[#This Row],[Kelas]],"-",COUNTIF(Data_Siswa[[#Headers],[Kelas]]:Data_Siswa[[#This Row],[Kelas]],Data_Siswa[[#This Row],[Kelas]]))</f>
        <v>10 AT 1-27</v>
      </c>
    </row>
    <row r="364" spans="1:8" x14ac:dyDescent="0.3">
      <c r="A364" s="134">
        <f>IF(Data_Siswa[[#This Row],[Nama]]="","",COUNTA(Data_Siswa[[#Headers],[Nama]]:Data_Siswa[[#This Row],[Nama]])-1)</f>
        <v>360</v>
      </c>
      <c r="B364" s="135">
        <v>102526451</v>
      </c>
      <c r="C364" s="135" t="s">
        <v>3016</v>
      </c>
      <c r="D364" s="136" t="s">
        <v>3017</v>
      </c>
      <c r="E364" s="135" t="s">
        <v>3</v>
      </c>
      <c r="F364" s="135" t="s">
        <v>2792</v>
      </c>
      <c r="G364" s="137">
        <f>IF(Data_Siswa[[#This Row],[Nama]]="","",IF(F364=F363,G363,G363+1))</f>
        <v>11</v>
      </c>
      <c r="H364" s="137" t="str">
        <f>CONCATENATE(Data_Siswa[[#This Row],[Kelas]],"-",COUNTIF(Data_Siswa[[#Headers],[Kelas]]:Data_Siswa[[#This Row],[Kelas]],Data_Siswa[[#This Row],[Kelas]]))</f>
        <v>10 AT 1-28</v>
      </c>
    </row>
    <row r="365" spans="1:8" x14ac:dyDescent="0.3">
      <c r="A365" s="134">
        <f>IF(Data_Siswa[[#This Row],[Nama]]="","",COUNTA(Data_Siswa[[#Headers],[Nama]]:Data_Siswa[[#This Row],[Nama]])-1)</f>
        <v>361</v>
      </c>
      <c r="B365" s="135">
        <v>102526454</v>
      </c>
      <c r="C365" s="135" t="s">
        <v>3022</v>
      </c>
      <c r="D365" s="136" t="s">
        <v>3023</v>
      </c>
      <c r="E365" s="135" t="s">
        <v>4</v>
      </c>
      <c r="F365" s="135" t="s">
        <v>2792</v>
      </c>
      <c r="G365" s="137">
        <f>IF(Data_Siswa[[#This Row],[Nama]]="","",IF(F365=F364,G364,G364+1))</f>
        <v>11</v>
      </c>
      <c r="H365" s="137" t="str">
        <f>CONCATENATE(Data_Siswa[[#This Row],[Kelas]],"-",COUNTIF(Data_Siswa[[#Headers],[Kelas]]:Data_Siswa[[#This Row],[Kelas]],Data_Siswa[[#This Row],[Kelas]]))</f>
        <v>10 AT 1-29</v>
      </c>
    </row>
    <row r="366" spans="1:8" x14ac:dyDescent="0.3">
      <c r="A366" s="134">
        <f>IF(Data_Siswa[[#This Row],[Nama]]="","",COUNTA(Data_Siswa[[#Headers],[Nama]]:Data_Siswa[[#This Row],[Nama]])-1)</f>
        <v>362</v>
      </c>
      <c r="B366" s="135">
        <v>102526459</v>
      </c>
      <c r="C366" s="135" t="s">
        <v>3032</v>
      </c>
      <c r="D366" s="136" t="s">
        <v>3033</v>
      </c>
      <c r="E366" s="135" t="s">
        <v>3</v>
      </c>
      <c r="F366" s="135" t="s">
        <v>2792</v>
      </c>
      <c r="G366" s="137">
        <f>IF(Data_Siswa[[#This Row],[Nama]]="","",IF(F366=F365,G365,G365+1))</f>
        <v>11</v>
      </c>
      <c r="H366" s="137" t="str">
        <f>CONCATENATE(Data_Siswa[[#This Row],[Kelas]],"-",COUNTIF(Data_Siswa[[#Headers],[Kelas]]:Data_Siswa[[#This Row],[Kelas]],Data_Siswa[[#This Row],[Kelas]]))</f>
        <v>10 AT 1-30</v>
      </c>
    </row>
    <row r="367" spans="1:8" x14ac:dyDescent="0.3">
      <c r="A367" s="134">
        <f>IF(Data_Siswa[[#This Row],[Nama]]="","",COUNTA(Data_Siswa[[#Headers],[Nama]]:Data_Siswa[[#This Row],[Nama]])-1)</f>
        <v>363</v>
      </c>
      <c r="B367" s="135">
        <v>102526468</v>
      </c>
      <c r="C367" s="135" t="s">
        <v>3050</v>
      </c>
      <c r="D367" s="136" t="s">
        <v>3051</v>
      </c>
      <c r="E367" s="135" t="s">
        <v>3</v>
      </c>
      <c r="F367" s="135" t="s">
        <v>2792</v>
      </c>
      <c r="G367" s="137">
        <f>IF(Data_Siswa[[#This Row],[Nama]]="","",IF(F367=F366,G366,G366+1))</f>
        <v>11</v>
      </c>
      <c r="H367" s="137" t="str">
        <f>CONCATENATE(Data_Siswa[[#This Row],[Kelas]],"-",COUNTIF(Data_Siswa[[#Headers],[Kelas]]:Data_Siswa[[#This Row],[Kelas]],Data_Siswa[[#This Row],[Kelas]]))</f>
        <v>10 AT 1-31</v>
      </c>
    </row>
    <row r="368" spans="1:8" x14ac:dyDescent="0.3">
      <c r="A368" s="134">
        <f>IF(Data_Siswa[[#This Row],[Nama]]="","",COUNTA(Data_Siswa[[#Headers],[Nama]]:Data_Siswa[[#This Row],[Nama]])-1)</f>
        <v>364</v>
      </c>
      <c r="B368" s="135">
        <v>102526469</v>
      </c>
      <c r="C368" s="135" t="s">
        <v>3052</v>
      </c>
      <c r="D368" s="136" t="s">
        <v>3053</v>
      </c>
      <c r="E368" s="135" t="s">
        <v>4</v>
      </c>
      <c r="F368" s="135" t="s">
        <v>2792</v>
      </c>
      <c r="G368" s="137">
        <f>IF(Data_Siswa[[#This Row],[Nama]]="","",IF(F368=F367,G367,G367+1))</f>
        <v>11</v>
      </c>
      <c r="H368" s="137" t="str">
        <f>CONCATENATE(Data_Siswa[[#This Row],[Kelas]],"-",COUNTIF(Data_Siswa[[#Headers],[Kelas]]:Data_Siswa[[#This Row],[Kelas]],Data_Siswa[[#This Row],[Kelas]]))</f>
        <v>10 AT 1-32</v>
      </c>
    </row>
    <row r="369" spans="1:8" x14ac:dyDescent="0.3">
      <c r="A369" s="134">
        <f>IF(Data_Siswa[[#This Row],[Nama]]="","",COUNTA(Data_Siswa[[#Headers],[Nama]]:Data_Siswa[[#This Row],[Nama]])-1)</f>
        <v>365</v>
      </c>
      <c r="B369" s="135">
        <v>102526476</v>
      </c>
      <c r="C369" s="135" t="s">
        <v>3066</v>
      </c>
      <c r="D369" s="136" t="s">
        <v>3067</v>
      </c>
      <c r="E369" s="135" t="s">
        <v>4</v>
      </c>
      <c r="F369" s="135" t="s">
        <v>2792</v>
      </c>
      <c r="G369" s="137">
        <f>IF(Data_Siswa[[#This Row],[Nama]]="","",IF(F369=F368,G368,G368+1))</f>
        <v>11</v>
      </c>
      <c r="H369" s="137" t="str">
        <f>CONCATENATE(Data_Siswa[[#This Row],[Kelas]],"-",COUNTIF(Data_Siswa[[#Headers],[Kelas]]:Data_Siswa[[#This Row],[Kelas]],Data_Siswa[[#This Row],[Kelas]]))</f>
        <v>10 AT 1-33</v>
      </c>
    </row>
    <row r="370" spans="1:8" x14ac:dyDescent="0.3">
      <c r="A370" s="134">
        <f>IF(Data_Siswa[[#This Row],[Nama]]="","",COUNTA(Data_Siswa[[#Headers],[Nama]]:Data_Siswa[[#This Row],[Nama]])-1)</f>
        <v>366</v>
      </c>
      <c r="B370" s="135">
        <v>102526477</v>
      </c>
      <c r="C370" s="135" t="s">
        <v>3068</v>
      </c>
      <c r="D370" s="136" t="s">
        <v>3069</v>
      </c>
      <c r="E370" s="135" t="s">
        <v>4</v>
      </c>
      <c r="F370" s="135" t="s">
        <v>2792</v>
      </c>
      <c r="G370" s="137">
        <f>IF(Data_Siswa[[#This Row],[Nama]]="","",IF(F370=F369,G369,G369+1))</f>
        <v>11</v>
      </c>
      <c r="H370" s="137" t="str">
        <f>CONCATENATE(Data_Siswa[[#This Row],[Kelas]],"-",COUNTIF(Data_Siswa[[#Headers],[Kelas]]:Data_Siswa[[#This Row],[Kelas]],Data_Siswa[[#This Row],[Kelas]]))</f>
        <v>10 AT 1-34</v>
      </c>
    </row>
    <row r="371" spans="1:8" x14ac:dyDescent="0.3">
      <c r="A371" s="134">
        <f>IF(Data_Siswa[[#This Row],[Nama]]="","",COUNTA(Data_Siswa[[#Headers],[Nama]]:Data_Siswa[[#This Row],[Nama]])-1)</f>
        <v>367</v>
      </c>
      <c r="B371" s="135">
        <v>102526489</v>
      </c>
      <c r="C371" s="135" t="s">
        <v>3093</v>
      </c>
      <c r="D371" s="136" t="s">
        <v>3094</v>
      </c>
      <c r="E371" s="135" t="s">
        <v>3</v>
      </c>
      <c r="F371" s="135" t="s">
        <v>2792</v>
      </c>
      <c r="G371" s="137">
        <f>IF(Data_Siswa[[#This Row],[Nama]]="","",IF(F371=F370,G370,G370+1))</f>
        <v>11</v>
      </c>
      <c r="H371" s="137" t="str">
        <f>CONCATENATE(Data_Siswa[[#This Row],[Kelas]],"-",COUNTIF(Data_Siswa[[#Headers],[Kelas]]:Data_Siswa[[#This Row],[Kelas]],Data_Siswa[[#This Row],[Kelas]]))</f>
        <v>10 AT 1-35</v>
      </c>
    </row>
    <row r="372" spans="1:8" x14ac:dyDescent="0.3">
      <c r="A372" s="134">
        <f>IF(Data_Siswa[[#This Row],[Nama]]="","",COUNTA(Data_Siswa[[#Headers],[Nama]]:Data_Siswa[[#This Row],[Nama]])-1)</f>
        <v>368</v>
      </c>
      <c r="B372" s="135">
        <v>102526338</v>
      </c>
      <c r="C372" s="135" t="s">
        <v>2793</v>
      </c>
      <c r="D372" s="136" t="s">
        <v>2794</v>
      </c>
      <c r="E372" s="135" t="s">
        <v>3</v>
      </c>
      <c r="F372" s="135" t="s">
        <v>2865</v>
      </c>
      <c r="G372" s="137">
        <f>IF(Data_Siswa[[#This Row],[Nama]]="","",IF(F372=F371,G371,G371+1))</f>
        <v>12</v>
      </c>
      <c r="H372" s="137" t="str">
        <f>CONCATENATE(Data_Siswa[[#This Row],[Kelas]],"-",COUNTIF(Data_Siswa[[#Headers],[Kelas]]:Data_Siswa[[#This Row],[Kelas]],Data_Siswa[[#This Row],[Kelas]]))</f>
        <v>10 AT 2-1</v>
      </c>
    </row>
    <row r="373" spans="1:8" x14ac:dyDescent="0.3">
      <c r="A373" s="134">
        <f>IF(Data_Siswa[[#This Row],[Nama]]="","",COUNTA(Data_Siswa[[#Headers],[Nama]]:Data_Siswa[[#This Row],[Nama]])-1)</f>
        <v>369</v>
      </c>
      <c r="B373" s="135">
        <v>102526346</v>
      </c>
      <c r="C373" s="135" t="s">
        <v>2809</v>
      </c>
      <c r="D373" s="136" t="s">
        <v>2810</v>
      </c>
      <c r="E373" s="135" t="s">
        <v>3</v>
      </c>
      <c r="F373" s="135" t="s">
        <v>2865</v>
      </c>
      <c r="G373" s="137">
        <f>IF(Data_Siswa[[#This Row],[Nama]]="","",IF(F373=F372,G372,G372+1))</f>
        <v>12</v>
      </c>
      <c r="H373" s="137" t="str">
        <f>CONCATENATE(Data_Siswa[[#This Row],[Kelas]],"-",COUNTIF(Data_Siswa[[#Headers],[Kelas]]:Data_Siswa[[#This Row],[Kelas]],Data_Siswa[[#This Row],[Kelas]]))</f>
        <v>10 AT 2-2</v>
      </c>
    </row>
    <row r="374" spans="1:8" x14ac:dyDescent="0.3">
      <c r="A374" s="134">
        <f>IF(Data_Siswa[[#This Row],[Nama]]="","",COUNTA(Data_Siswa[[#Headers],[Nama]]:Data_Siswa[[#This Row],[Nama]])-1)</f>
        <v>370</v>
      </c>
      <c r="B374" s="135">
        <v>102526348</v>
      </c>
      <c r="C374" s="135" t="s">
        <v>2813</v>
      </c>
      <c r="D374" s="136" t="s">
        <v>2814</v>
      </c>
      <c r="E374" s="135" t="s">
        <v>3</v>
      </c>
      <c r="F374" s="135" t="s">
        <v>2865</v>
      </c>
      <c r="G374" s="137">
        <f>IF(Data_Siswa[[#This Row],[Nama]]="","",IF(F374=F373,G373,G373+1))</f>
        <v>12</v>
      </c>
      <c r="H374" s="137" t="str">
        <f>CONCATENATE(Data_Siswa[[#This Row],[Kelas]],"-",COUNTIF(Data_Siswa[[#Headers],[Kelas]]:Data_Siswa[[#This Row],[Kelas]],Data_Siswa[[#This Row],[Kelas]]))</f>
        <v>10 AT 2-3</v>
      </c>
    </row>
    <row r="375" spans="1:8" x14ac:dyDescent="0.3">
      <c r="A375" s="134">
        <f>IF(Data_Siswa[[#This Row],[Nama]]="","",COUNTA(Data_Siswa[[#Headers],[Nama]]:Data_Siswa[[#This Row],[Nama]])-1)</f>
        <v>371</v>
      </c>
      <c r="B375" s="135">
        <v>102526349</v>
      </c>
      <c r="C375" s="135" t="s">
        <v>2815</v>
      </c>
      <c r="D375" s="136" t="s">
        <v>2816</v>
      </c>
      <c r="E375" s="135" t="s">
        <v>4</v>
      </c>
      <c r="F375" s="135" t="s">
        <v>2865</v>
      </c>
      <c r="G375" s="137">
        <f>IF(Data_Siswa[[#This Row],[Nama]]="","",IF(F375=F374,G374,G374+1))</f>
        <v>12</v>
      </c>
      <c r="H375" s="137" t="str">
        <f>CONCATENATE(Data_Siswa[[#This Row],[Kelas]],"-",COUNTIF(Data_Siswa[[#Headers],[Kelas]]:Data_Siswa[[#This Row],[Kelas]],Data_Siswa[[#This Row],[Kelas]]))</f>
        <v>10 AT 2-4</v>
      </c>
    </row>
    <row r="376" spans="1:8" x14ac:dyDescent="0.3">
      <c r="A376" s="134">
        <f>IF(Data_Siswa[[#This Row],[Nama]]="","",COUNTA(Data_Siswa[[#Headers],[Nama]]:Data_Siswa[[#This Row],[Nama]])-1)</f>
        <v>372</v>
      </c>
      <c r="B376" s="135">
        <v>102526352</v>
      </c>
      <c r="C376" s="135" t="s">
        <v>2821</v>
      </c>
      <c r="D376" s="136" t="s">
        <v>2822</v>
      </c>
      <c r="E376" s="135" t="s">
        <v>3</v>
      </c>
      <c r="F376" s="135" t="s">
        <v>2865</v>
      </c>
      <c r="G376" s="137">
        <f>IF(Data_Siswa[[#This Row],[Nama]]="","",IF(F376=F375,G375,G375+1))</f>
        <v>12</v>
      </c>
      <c r="H376" s="137" t="str">
        <f>CONCATENATE(Data_Siswa[[#This Row],[Kelas]],"-",COUNTIF(Data_Siswa[[#Headers],[Kelas]]:Data_Siswa[[#This Row],[Kelas]],Data_Siswa[[#This Row],[Kelas]]))</f>
        <v>10 AT 2-5</v>
      </c>
    </row>
    <row r="377" spans="1:8" x14ac:dyDescent="0.3">
      <c r="A377" s="134">
        <f>IF(Data_Siswa[[#This Row],[Nama]]="","",COUNTA(Data_Siswa[[#Headers],[Nama]]:Data_Siswa[[#This Row],[Nama]])-1)</f>
        <v>373</v>
      </c>
      <c r="B377" s="135">
        <v>102526354</v>
      </c>
      <c r="C377" s="135" t="s">
        <v>2825</v>
      </c>
      <c r="D377" s="136" t="s">
        <v>2826</v>
      </c>
      <c r="E377" s="135" t="s">
        <v>4</v>
      </c>
      <c r="F377" s="135" t="s">
        <v>2865</v>
      </c>
      <c r="G377" s="137">
        <f>IF(Data_Siswa[[#This Row],[Nama]]="","",IF(F377=F376,G376,G376+1))</f>
        <v>12</v>
      </c>
      <c r="H377" s="137" t="str">
        <f>CONCATENATE(Data_Siswa[[#This Row],[Kelas]],"-",COUNTIF(Data_Siswa[[#Headers],[Kelas]]:Data_Siswa[[#This Row],[Kelas]],Data_Siswa[[#This Row],[Kelas]]))</f>
        <v>10 AT 2-6</v>
      </c>
    </row>
    <row r="378" spans="1:8" x14ac:dyDescent="0.3">
      <c r="A378" s="134">
        <f>IF(Data_Siswa[[#This Row],[Nama]]="","",COUNTA(Data_Siswa[[#Headers],[Nama]]:Data_Siswa[[#This Row],[Nama]])-1)</f>
        <v>374</v>
      </c>
      <c r="B378" s="135">
        <v>102526355</v>
      </c>
      <c r="C378" s="135" t="s">
        <v>2827</v>
      </c>
      <c r="D378" s="136" t="s">
        <v>2828</v>
      </c>
      <c r="E378" s="135" t="s">
        <v>3</v>
      </c>
      <c r="F378" s="135" t="s">
        <v>2865</v>
      </c>
      <c r="G378" s="137">
        <f>IF(Data_Siswa[[#This Row],[Nama]]="","",IF(F378=F377,G377,G377+1))</f>
        <v>12</v>
      </c>
      <c r="H378" s="137" t="str">
        <f>CONCATENATE(Data_Siswa[[#This Row],[Kelas]],"-",COUNTIF(Data_Siswa[[#Headers],[Kelas]]:Data_Siswa[[#This Row],[Kelas]],Data_Siswa[[#This Row],[Kelas]]))</f>
        <v>10 AT 2-7</v>
      </c>
    </row>
    <row r="379" spans="1:8" x14ac:dyDescent="0.3">
      <c r="A379" s="134">
        <f>IF(Data_Siswa[[#This Row],[Nama]]="","",COUNTA(Data_Siswa[[#Headers],[Nama]]:Data_Siswa[[#This Row],[Nama]])-1)</f>
        <v>375</v>
      </c>
      <c r="B379" s="135">
        <v>102526356</v>
      </c>
      <c r="C379" s="135" t="s">
        <v>2829</v>
      </c>
      <c r="D379" s="136" t="s">
        <v>2830</v>
      </c>
      <c r="E379" s="135" t="s">
        <v>3</v>
      </c>
      <c r="F379" s="135" t="s">
        <v>2865</v>
      </c>
      <c r="G379" s="137">
        <f>IF(Data_Siswa[[#This Row],[Nama]]="","",IF(F379=F378,G378,G378+1))</f>
        <v>12</v>
      </c>
      <c r="H379" s="137" t="str">
        <f>CONCATENATE(Data_Siswa[[#This Row],[Kelas]],"-",COUNTIF(Data_Siswa[[#Headers],[Kelas]]:Data_Siswa[[#This Row],[Kelas]],Data_Siswa[[#This Row],[Kelas]]))</f>
        <v>10 AT 2-8</v>
      </c>
    </row>
    <row r="380" spans="1:8" x14ac:dyDescent="0.3">
      <c r="A380" s="134">
        <f>IF(Data_Siswa[[#This Row],[Nama]]="","",COUNTA(Data_Siswa[[#Headers],[Nama]]:Data_Siswa[[#This Row],[Nama]])-1)</f>
        <v>376</v>
      </c>
      <c r="B380" s="135">
        <v>102526359</v>
      </c>
      <c r="C380" s="135" t="s">
        <v>2835</v>
      </c>
      <c r="D380" s="136" t="s">
        <v>2836</v>
      </c>
      <c r="E380" s="135" t="s">
        <v>3</v>
      </c>
      <c r="F380" s="135" t="s">
        <v>2865</v>
      </c>
      <c r="G380" s="137">
        <f>IF(Data_Siswa[[#This Row],[Nama]]="","",IF(F380=F379,G379,G379+1))</f>
        <v>12</v>
      </c>
      <c r="H380" s="137" t="str">
        <f>CONCATENATE(Data_Siswa[[#This Row],[Kelas]],"-",COUNTIF(Data_Siswa[[#Headers],[Kelas]]:Data_Siswa[[#This Row],[Kelas]],Data_Siswa[[#This Row],[Kelas]]))</f>
        <v>10 AT 2-9</v>
      </c>
    </row>
    <row r="381" spans="1:8" x14ac:dyDescent="0.3">
      <c r="A381" s="134">
        <f>IF(Data_Siswa[[#This Row],[Nama]]="","",COUNTA(Data_Siswa[[#Headers],[Nama]]:Data_Siswa[[#This Row],[Nama]])-1)</f>
        <v>377</v>
      </c>
      <c r="B381" s="135">
        <v>102526360</v>
      </c>
      <c r="C381" s="135" t="s">
        <v>2837</v>
      </c>
      <c r="D381" s="136" t="s">
        <v>2838</v>
      </c>
      <c r="E381" s="135" t="s">
        <v>4</v>
      </c>
      <c r="F381" s="135" t="s">
        <v>2865</v>
      </c>
      <c r="G381" s="137">
        <f>IF(Data_Siswa[[#This Row],[Nama]]="","",IF(F381=F380,G380,G380+1))</f>
        <v>12</v>
      </c>
      <c r="H381" s="137" t="str">
        <f>CONCATENATE(Data_Siswa[[#This Row],[Kelas]],"-",COUNTIF(Data_Siswa[[#Headers],[Kelas]]:Data_Siswa[[#This Row],[Kelas]],Data_Siswa[[#This Row],[Kelas]]))</f>
        <v>10 AT 2-10</v>
      </c>
    </row>
    <row r="382" spans="1:8" x14ac:dyDescent="0.3">
      <c r="A382" s="134">
        <f>IF(Data_Siswa[[#This Row],[Nama]]="","",COUNTA(Data_Siswa[[#Headers],[Nama]]:Data_Siswa[[#This Row],[Nama]])-1)</f>
        <v>378</v>
      </c>
      <c r="B382" s="135">
        <v>102526362</v>
      </c>
      <c r="C382" s="135" t="s">
        <v>2841</v>
      </c>
      <c r="D382" s="136" t="s">
        <v>2842</v>
      </c>
      <c r="E382" s="135" t="s">
        <v>3</v>
      </c>
      <c r="F382" s="135" t="s">
        <v>2865</v>
      </c>
      <c r="G382" s="137">
        <f>IF(Data_Siswa[[#This Row],[Nama]]="","",IF(F382=F381,G381,G381+1))</f>
        <v>12</v>
      </c>
      <c r="H382" s="137" t="str">
        <f>CONCATENATE(Data_Siswa[[#This Row],[Kelas]],"-",COUNTIF(Data_Siswa[[#Headers],[Kelas]]:Data_Siswa[[#This Row],[Kelas]],Data_Siswa[[#This Row],[Kelas]]))</f>
        <v>10 AT 2-11</v>
      </c>
    </row>
    <row r="383" spans="1:8" x14ac:dyDescent="0.3">
      <c r="A383" s="134">
        <f>IF(Data_Siswa[[#This Row],[Nama]]="","",COUNTA(Data_Siswa[[#Headers],[Nama]]:Data_Siswa[[#This Row],[Nama]])-1)</f>
        <v>379</v>
      </c>
      <c r="B383" s="135">
        <v>102526363</v>
      </c>
      <c r="C383" s="135" t="s">
        <v>2843</v>
      </c>
      <c r="D383" s="136" t="s">
        <v>2844</v>
      </c>
      <c r="E383" s="135" t="s">
        <v>3</v>
      </c>
      <c r="F383" s="135" t="s">
        <v>2865</v>
      </c>
      <c r="G383" s="137">
        <f>IF(Data_Siswa[[#This Row],[Nama]]="","",IF(F383=F382,G382,G382+1))</f>
        <v>12</v>
      </c>
      <c r="H383" s="137" t="str">
        <f>CONCATENATE(Data_Siswa[[#This Row],[Kelas]],"-",COUNTIF(Data_Siswa[[#Headers],[Kelas]]:Data_Siswa[[#This Row],[Kelas]],Data_Siswa[[#This Row],[Kelas]]))</f>
        <v>10 AT 2-12</v>
      </c>
    </row>
    <row r="384" spans="1:8" x14ac:dyDescent="0.3">
      <c r="A384" s="134">
        <f>IF(Data_Siswa[[#This Row],[Nama]]="","",COUNTA(Data_Siswa[[#Headers],[Nama]]:Data_Siswa[[#This Row],[Nama]])-1)</f>
        <v>380</v>
      </c>
      <c r="B384" s="135">
        <v>102526364</v>
      </c>
      <c r="C384" s="135" t="s">
        <v>2845</v>
      </c>
      <c r="D384" s="136" t="s">
        <v>2846</v>
      </c>
      <c r="E384" s="135" t="s">
        <v>4</v>
      </c>
      <c r="F384" s="135" t="s">
        <v>2865</v>
      </c>
      <c r="G384" s="137">
        <f>IF(Data_Siswa[[#This Row],[Nama]]="","",IF(F384=F383,G383,G383+1))</f>
        <v>12</v>
      </c>
      <c r="H384" s="137" t="str">
        <f>CONCATENATE(Data_Siswa[[#This Row],[Kelas]],"-",COUNTIF(Data_Siswa[[#Headers],[Kelas]]:Data_Siswa[[#This Row],[Kelas]],Data_Siswa[[#This Row],[Kelas]]))</f>
        <v>10 AT 2-13</v>
      </c>
    </row>
    <row r="385" spans="1:8" x14ac:dyDescent="0.3">
      <c r="A385" s="134">
        <f>IF(Data_Siswa[[#This Row],[Nama]]="","",COUNTA(Data_Siswa[[#Headers],[Nama]]:Data_Siswa[[#This Row],[Nama]])-1)</f>
        <v>381</v>
      </c>
      <c r="B385" s="135">
        <v>102526366</v>
      </c>
      <c r="C385" s="135" t="s">
        <v>2849</v>
      </c>
      <c r="D385" s="136" t="s">
        <v>2850</v>
      </c>
      <c r="E385" s="135" t="s">
        <v>3</v>
      </c>
      <c r="F385" s="135" t="s">
        <v>2865</v>
      </c>
      <c r="G385" s="137">
        <f>IF(Data_Siswa[[#This Row],[Nama]]="","",IF(F385=F384,G384,G384+1))</f>
        <v>12</v>
      </c>
      <c r="H385" s="137" t="str">
        <f>CONCATENATE(Data_Siswa[[#This Row],[Kelas]],"-",COUNTIF(Data_Siswa[[#Headers],[Kelas]]:Data_Siswa[[#This Row],[Kelas]],Data_Siswa[[#This Row],[Kelas]]))</f>
        <v>10 AT 2-14</v>
      </c>
    </row>
    <row r="386" spans="1:8" x14ac:dyDescent="0.3">
      <c r="A386" s="134">
        <f>IF(Data_Siswa[[#This Row],[Nama]]="","",COUNTA(Data_Siswa[[#Headers],[Nama]]:Data_Siswa[[#This Row],[Nama]])-1)</f>
        <v>382</v>
      </c>
      <c r="B386" s="135">
        <v>102526368</v>
      </c>
      <c r="C386" s="135" t="s">
        <v>2853</v>
      </c>
      <c r="D386" s="136" t="s">
        <v>2854</v>
      </c>
      <c r="E386" s="135" t="s">
        <v>4</v>
      </c>
      <c r="F386" s="135" t="s">
        <v>2865</v>
      </c>
      <c r="G386" s="137">
        <f>IF(Data_Siswa[[#This Row],[Nama]]="","",IF(F386=F385,G385,G385+1))</f>
        <v>12</v>
      </c>
      <c r="H386" s="137" t="str">
        <f>CONCATENATE(Data_Siswa[[#This Row],[Kelas]],"-",COUNTIF(Data_Siswa[[#Headers],[Kelas]]:Data_Siswa[[#This Row],[Kelas]],Data_Siswa[[#This Row],[Kelas]]))</f>
        <v>10 AT 2-15</v>
      </c>
    </row>
    <row r="387" spans="1:8" x14ac:dyDescent="0.3">
      <c r="A387" s="134">
        <f>IF(Data_Siswa[[#This Row],[Nama]]="","",COUNTA(Data_Siswa[[#Headers],[Nama]]:Data_Siswa[[#This Row],[Nama]])-1)</f>
        <v>383</v>
      </c>
      <c r="B387" s="135">
        <v>102526369</v>
      </c>
      <c r="C387" s="135" t="s">
        <v>2855</v>
      </c>
      <c r="D387" s="136" t="s">
        <v>2856</v>
      </c>
      <c r="E387" s="135" t="s">
        <v>4</v>
      </c>
      <c r="F387" s="135" t="s">
        <v>2865</v>
      </c>
      <c r="G387" s="137">
        <f>IF(Data_Siswa[[#This Row],[Nama]]="","",IF(F387=F386,G386,G386+1))</f>
        <v>12</v>
      </c>
      <c r="H387" s="137" t="str">
        <f>CONCATENATE(Data_Siswa[[#This Row],[Kelas]],"-",COUNTIF(Data_Siswa[[#Headers],[Kelas]]:Data_Siswa[[#This Row],[Kelas]],Data_Siswa[[#This Row],[Kelas]]))</f>
        <v>10 AT 2-16</v>
      </c>
    </row>
    <row r="388" spans="1:8" x14ac:dyDescent="0.3">
      <c r="A388" s="134">
        <f>IF(Data_Siswa[[#This Row],[Nama]]="","",COUNTA(Data_Siswa[[#Headers],[Nama]]:Data_Siswa[[#This Row],[Nama]])-1)</f>
        <v>384</v>
      </c>
      <c r="B388" s="135">
        <v>102526371</v>
      </c>
      <c r="C388" s="135" t="s">
        <v>2859</v>
      </c>
      <c r="D388" s="136" t="s">
        <v>2860</v>
      </c>
      <c r="E388" s="135" t="s">
        <v>3</v>
      </c>
      <c r="F388" s="135" t="s">
        <v>2865</v>
      </c>
      <c r="G388" s="137">
        <f>IF(Data_Siswa[[#This Row],[Nama]]="","",IF(F388=F387,G387,G387+1))</f>
        <v>12</v>
      </c>
      <c r="H388" s="137" t="str">
        <f>CONCATENATE(Data_Siswa[[#This Row],[Kelas]],"-",COUNTIF(Data_Siswa[[#Headers],[Kelas]]:Data_Siswa[[#This Row],[Kelas]],Data_Siswa[[#This Row],[Kelas]]))</f>
        <v>10 AT 2-17</v>
      </c>
    </row>
    <row r="389" spans="1:8" x14ac:dyDescent="0.3">
      <c r="A389" s="134">
        <f>IF(Data_Siswa[[#This Row],[Nama]]="","",COUNTA(Data_Siswa[[#Headers],[Nama]]:Data_Siswa[[#This Row],[Nama]])-1)</f>
        <v>385</v>
      </c>
      <c r="B389" s="135">
        <v>102526372</v>
      </c>
      <c r="C389" s="135" t="s">
        <v>2861</v>
      </c>
      <c r="D389" s="136" t="s">
        <v>2862</v>
      </c>
      <c r="E389" s="135" t="s">
        <v>3</v>
      </c>
      <c r="F389" s="135" t="s">
        <v>2865</v>
      </c>
      <c r="G389" s="137">
        <f>IF(Data_Siswa[[#This Row],[Nama]]="","",IF(F389=F388,G388,G388+1))</f>
        <v>12</v>
      </c>
      <c r="H389" s="137" t="str">
        <f>CONCATENATE(Data_Siswa[[#This Row],[Kelas]],"-",COUNTIF(Data_Siswa[[#Headers],[Kelas]]:Data_Siswa[[#This Row],[Kelas]],Data_Siswa[[#This Row],[Kelas]]))</f>
        <v>10 AT 2-18</v>
      </c>
    </row>
    <row r="390" spans="1:8" x14ac:dyDescent="0.3">
      <c r="A390" s="134">
        <f>IF(Data_Siswa[[#This Row],[Nama]]="","",COUNTA(Data_Siswa[[#Headers],[Nama]]:Data_Siswa[[#This Row],[Nama]])-1)</f>
        <v>386</v>
      </c>
      <c r="B390" s="135">
        <v>102526373</v>
      </c>
      <c r="C390" s="135" t="s">
        <v>2863</v>
      </c>
      <c r="D390" s="136" t="s">
        <v>2864</v>
      </c>
      <c r="E390" s="135" t="s">
        <v>3</v>
      </c>
      <c r="F390" s="135" t="s">
        <v>2865</v>
      </c>
      <c r="G390" s="137">
        <f>IF(Data_Siswa[[#This Row],[Nama]]="","",IF(F390=F389,G389,G389+1))</f>
        <v>12</v>
      </c>
      <c r="H390" s="137" t="str">
        <f>CONCATENATE(Data_Siswa[[#This Row],[Kelas]],"-",COUNTIF(Data_Siswa[[#Headers],[Kelas]]:Data_Siswa[[#This Row],[Kelas]],Data_Siswa[[#This Row],[Kelas]]))</f>
        <v>10 AT 2-19</v>
      </c>
    </row>
    <row r="391" spans="1:8" x14ac:dyDescent="0.3">
      <c r="A391" s="134">
        <f>IF(Data_Siswa[[#This Row],[Nama]]="","",COUNTA(Data_Siswa[[#Headers],[Nama]]:Data_Siswa[[#This Row],[Nama]])-1)</f>
        <v>387</v>
      </c>
      <c r="B391" s="135">
        <v>102526374</v>
      </c>
      <c r="C391" s="135" t="s">
        <v>2866</v>
      </c>
      <c r="D391" s="136" t="s">
        <v>2867</v>
      </c>
      <c r="E391" s="135" t="s">
        <v>3</v>
      </c>
      <c r="F391" s="135" t="s">
        <v>2865</v>
      </c>
      <c r="G391" s="137">
        <f>IF(Data_Siswa[[#This Row],[Nama]]="","",IF(F391=F390,G390,G390+1))</f>
        <v>12</v>
      </c>
      <c r="H391" s="137" t="str">
        <f>CONCATENATE(Data_Siswa[[#This Row],[Kelas]],"-",COUNTIF(Data_Siswa[[#Headers],[Kelas]]:Data_Siswa[[#This Row],[Kelas]],Data_Siswa[[#This Row],[Kelas]]))</f>
        <v>10 AT 2-20</v>
      </c>
    </row>
    <row r="392" spans="1:8" x14ac:dyDescent="0.3">
      <c r="A392" s="134">
        <f>IF(Data_Siswa[[#This Row],[Nama]]="","",COUNTA(Data_Siswa[[#Headers],[Nama]]:Data_Siswa[[#This Row],[Nama]])-1)</f>
        <v>388</v>
      </c>
      <c r="B392" s="135">
        <v>102526375</v>
      </c>
      <c r="C392" s="135" t="s">
        <v>2868</v>
      </c>
      <c r="D392" s="136" t="s">
        <v>2869</v>
      </c>
      <c r="E392" s="135" t="s">
        <v>3</v>
      </c>
      <c r="F392" s="135" t="s">
        <v>2865</v>
      </c>
      <c r="G392" s="137">
        <f>IF(Data_Siswa[[#This Row],[Nama]]="","",IF(F392=F391,G391,G391+1))</f>
        <v>12</v>
      </c>
      <c r="H392" s="137" t="str">
        <f>CONCATENATE(Data_Siswa[[#This Row],[Kelas]],"-",COUNTIF(Data_Siswa[[#Headers],[Kelas]]:Data_Siswa[[#This Row],[Kelas]],Data_Siswa[[#This Row],[Kelas]]))</f>
        <v>10 AT 2-21</v>
      </c>
    </row>
    <row r="393" spans="1:8" x14ac:dyDescent="0.3">
      <c r="A393" s="134">
        <f>IF(Data_Siswa[[#This Row],[Nama]]="","",COUNTA(Data_Siswa[[#Headers],[Nama]]:Data_Siswa[[#This Row],[Nama]])-1)</f>
        <v>389</v>
      </c>
      <c r="B393" s="135">
        <v>102526376</v>
      </c>
      <c r="C393" s="135" t="s">
        <v>2870</v>
      </c>
      <c r="D393" s="136" t="s">
        <v>2871</v>
      </c>
      <c r="E393" s="135" t="s">
        <v>3</v>
      </c>
      <c r="F393" s="135" t="s">
        <v>2865</v>
      </c>
      <c r="G393" s="137">
        <f>IF(Data_Siswa[[#This Row],[Nama]]="","",IF(F393=F392,G392,G392+1))</f>
        <v>12</v>
      </c>
      <c r="H393" s="137" t="str">
        <f>CONCATENATE(Data_Siswa[[#This Row],[Kelas]],"-",COUNTIF(Data_Siswa[[#Headers],[Kelas]]:Data_Siswa[[#This Row],[Kelas]],Data_Siswa[[#This Row],[Kelas]]))</f>
        <v>10 AT 2-22</v>
      </c>
    </row>
    <row r="394" spans="1:8" x14ac:dyDescent="0.3">
      <c r="A394" s="134">
        <f>IF(Data_Siswa[[#This Row],[Nama]]="","",COUNTA(Data_Siswa[[#Headers],[Nama]]:Data_Siswa[[#This Row],[Nama]])-1)</f>
        <v>390</v>
      </c>
      <c r="B394" s="135">
        <v>102526378</v>
      </c>
      <c r="C394" s="135" t="s">
        <v>2874</v>
      </c>
      <c r="D394" s="136" t="s">
        <v>2875</v>
      </c>
      <c r="E394" s="135" t="s">
        <v>4</v>
      </c>
      <c r="F394" s="135" t="s">
        <v>2865</v>
      </c>
      <c r="G394" s="137">
        <f>IF(Data_Siswa[[#This Row],[Nama]]="","",IF(F394=F393,G393,G393+1))</f>
        <v>12</v>
      </c>
      <c r="H394" s="137" t="str">
        <f>CONCATENATE(Data_Siswa[[#This Row],[Kelas]],"-",COUNTIF(Data_Siswa[[#Headers],[Kelas]]:Data_Siswa[[#This Row],[Kelas]],Data_Siswa[[#This Row],[Kelas]]))</f>
        <v>10 AT 2-23</v>
      </c>
    </row>
    <row r="395" spans="1:8" x14ac:dyDescent="0.3">
      <c r="A395" s="134">
        <f>IF(Data_Siswa[[#This Row],[Nama]]="","",COUNTA(Data_Siswa[[#Headers],[Nama]]:Data_Siswa[[#This Row],[Nama]])-1)</f>
        <v>391</v>
      </c>
      <c r="B395" s="135">
        <v>102526379</v>
      </c>
      <c r="C395" s="135" t="s">
        <v>2876</v>
      </c>
      <c r="D395" s="136" t="s">
        <v>2877</v>
      </c>
      <c r="E395" s="135" t="s">
        <v>4</v>
      </c>
      <c r="F395" s="135" t="s">
        <v>2865</v>
      </c>
      <c r="G395" s="137">
        <f>IF(Data_Siswa[[#This Row],[Nama]]="","",IF(F395=F394,G394,G394+1))</f>
        <v>12</v>
      </c>
      <c r="H395" s="137" t="str">
        <f>CONCATENATE(Data_Siswa[[#This Row],[Kelas]],"-",COUNTIF(Data_Siswa[[#Headers],[Kelas]]:Data_Siswa[[#This Row],[Kelas]],Data_Siswa[[#This Row],[Kelas]]))</f>
        <v>10 AT 2-24</v>
      </c>
    </row>
    <row r="396" spans="1:8" x14ac:dyDescent="0.3">
      <c r="A396" s="134">
        <f>IF(Data_Siswa[[#This Row],[Nama]]="","",COUNTA(Data_Siswa[[#Headers],[Nama]]:Data_Siswa[[#This Row],[Nama]])-1)</f>
        <v>392</v>
      </c>
      <c r="B396" s="135">
        <v>102526380</v>
      </c>
      <c r="C396" s="135" t="s">
        <v>2878</v>
      </c>
      <c r="D396" s="136" t="s">
        <v>2879</v>
      </c>
      <c r="E396" s="135" t="s">
        <v>3</v>
      </c>
      <c r="F396" s="135" t="s">
        <v>2865</v>
      </c>
      <c r="G396" s="137">
        <f>IF(Data_Siswa[[#This Row],[Nama]]="","",IF(F396=F395,G395,G395+1))</f>
        <v>12</v>
      </c>
      <c r="H396" s="137" t="str">
        <f>CONCATENATE(Data_Siswa[[#This Row],[Kelas]],"-",COUNTIF(Data_Siswa[[#Headers],[Kelas]]:Data_Siswa[[#This Row],[Kelas]],Data_Siswa[[#This Row],[Kelas]]))</f>
        <v>10 AT 2-25</v>
      </c>
    </row>
    <row r="397" spans="1:8" x14ac:dyDescent="0.3">
      <c r="A397" s="134">
        <f>IF(Data_Siswa[[#This Row],[Nama]]="","",COUNTA(Data_Siswa[[#Headers],[Nama]]:Data_Siswa[[#This Row],[Nama]])-1)</f>
        <v>393</v>
      </c>
      <c r="B397" s="135">
        <v>102526381</v>
      </c>
      <c r="C397" s="135" t="s">
        <v>2880</v>
      </c>
      <c r="D397" s="136" t="s">
        <v>2881</v>
      </c>
      <c r="E397" s="135" t="s">
        <v>4</v>
      </c>
      <c r="F397" s="135" t="s">
        <v>2865</v>
      </c>
      <c r="G397" s="137">
        <f>IF(Data_Siswa[[#This Row],[Nama]]="","",IF(F397=F396,G396,G396+1))</f>
        <v>12</v>
      </c>
      <c r="H397" s="137" t="str">
        <f>CONCATENATE(Data_Siswa[[#This Row],[Kelas]],"-",COUNTIF(Data_Siswa[[#Headers],[Kelas]]:Data_Siswa[[#This Row],[Kelas]],Data_Siswa[[#This Row],[Kelas]]))</f>
        <v>10 AT 2-26</v>
      </c>
    </row>
    <row r="398" spans="1:8" x14ac:dyDescent="0.3">
      <c r="A398" s="134">
        <f>IF(Data_Siswa[[#This Row],[Nama]]="","",COUNTA(Data_Siswa[[#Headers],[Nama]]:Data_Siswa[[#This Row],[Nama]])-1)</f>
        <v>394</v>
      </c>
      <c r="B398" s="135">
        <v>102526383</v>
      </c>
      <c r="C398" s="135" t="s">
        <v>2884</v>
      </c>
      <c r="D398" s="136" t="s">
        <v>1468</v>
      </c>
      <c r="E398" s="135" t="s">
        <v>3</v>
      </c>
      <c r="F398" s="135" t="s">
        <v>2865</v>
      </c>
      <c r="G398" s="137">
        <f>IF(Data_Siswa[[#This Row],[Nama]]="","",IF(F398=F397,G397,G397+1))</f>
        <v>12</v>
      </c>
      <c r="H398" s="137" t="str">
        <f>CONCATENATE(Data_Siswa[[#This Row],[Kelas]],"-",COUNTIF(Data_Siswa[[#Headers],[Kelas]]:Data_Siswa[[#This Row],[Kelas]],Data_Siswa[[#This Row],[Kelas]]))</f>
        <v>10 AT 2-27</v>
      </c>
    </row>
    <row r="399" spans="1:8" x14ac:dyDescent="0.3">
      <c r="A399" s="134">
        <f>IF(Data_Siswa[[#This Row],[Nama]]="","",COUNTA(Data_Siswa[[#Headers],[Nama]]:Data_Siswa[[#This Row],[Nama]])-1)</f>
        <v>395</v>
      </c>
      <c r="B399" s="135">
        <v>102526384</v>
      </c>
      <c r="C399" s="135" t="s">
        <v>2885</v>
      </c>
      <c r="D399" s="136" t="s">
        <v>2886</v>
      </c>
      <c r="E399" s="135" t="s">
        <v>3</v>
      </c>
      <c r="F399" s="135" t="s">
        <v>2865</v>
      </c>
      <c r="G399" s="137">
        <f>IF(Data_Siswa[[#This Row],[Nama]]="","",IF(F399=F398,G398,G398+1))</f>
        <v>12</v>
      </c>
      <c r="H399" s="137" t="str">
        <f>CONCATENATE(Data_Siswa[[#This Row],[Kelas]],"-",COUNTIF(Data_Siswa[[#Headers],[Kelas]]:Data_Siswa[[#This Row],[Kelas]],Data_Siswa[[#This Row],[Kelas]]))</f>
        <v>10 AT 2-28</v>
      </c>
    </row>
    <row r="400" spans="1:8" x14ac:dyDescent="0.3">
      <c r="A400" s="134">
        <f>IF(Data_Siswa[[#This Row],[Nama]]="","",COUNTA(Data_Siswa[[#Headers],[Nama]]:Data_Siswa[[#This Row],[Nama]])-1)</f>
        <v>396</v>
      </c>
      <c r="B400" s="135">
        <v>102526385</v>
      </c>
      <c r="C400" s="135" t="s">
        <v>2887</v>
      </c>
      <c r="D400" s="136" t="s">
        <v>2888</v>
      </c>
      <c r="E400" s="135" t="s">
        <v>3</v>
      </c>
      <c r="F400" s="135" t="s">
        <v>2865</v>
      </c>
      <c r="G400" s="137">
        <f>IF(Data_Siswa[[#This Row],[Nama]]="","",IF(F400=F399,G399,G399+1))</f>
        <v>12</v>
      </c>
      <c r="H400" s="137" t="str">
        <f>CONCATENATE(Data_Siswa[[#This Row],[Kelas]],"-",COUNTIF(Data_Siswa[[#Headers],[Kelas]]:Data_Siswa[[#This Row],[Kelas]],Data_Siswa[[#This Row],[Kelas]]))</f>
        <v>10 AT 2-29</v>
      </c>
    </row>
    <row r="401" spans="1:8" x14ac:dyDescent="0.3">
      <c r="A401" s="134">
        <f>IF(Data_Siswa[[#This Row],[Nama]]="","",COUNTA(Data_Siswa[[#Headers],[Nama]]:Data_Siswa[[#This Row],[Nama]])-1)</f>
        <v>397</v>
      </c>
      <c r="B401" s="135">
        <v>102526386</v>
      </c>
      <c r="C401" s="135" t="s">
        <v>2889</v>
      </c>
      <c r="D401" s="136" t="s">
        <v>2890</v>
      </c>
      <c r="E401" s="135" t="s">
        <v>3</v>
      </c>
      <c r="F401" s="135" t="s">
        <v>2865</v>
      </c>
      <c r="G401" s="137">
        <f>IF(Data_Siswa[[#This Row],[Nama]]="","",IF(F401=F400,G400,G400+1))</f>
        <v>12</v>
      </c>
      <c r="H401" s="137" t="str">
        <f>CONCATENATE(Data_Siswa[[#This Row],[Kelas]],"-",COUNTIF(Data_Siswa[[#Headers],[Kelas]]:Data_Siswa[[#This Row],[Kelas]],Data_Siswa[[#This Row],[Kelas]]))</f>
        <v>10 AT 2-30</v>
      </c>
    </row>
    <row r="402" spans="1:8" x14ac:dyDescent="0.3">
      <c r="A402" s="134">
        <f>IF(Data_Siswa[[#This Row],[Nama]]="","",COUNTA(Data_Siswa[[#Headers],[Nama]]:Data_Siswa[[#This Row],[Nama]])-1)</f>
        <v>398</v>
      </c>
      <c r="B402" s="135">
        <v>102526387</v>
      </c>
      <c r="C402" s="135" t="s">
        <v>2891</v>
      </c>
      <c r="D402" s="136" t="s">
        <v>2892</v>
      </c>
      <c r="E402" s="135" t="s">
        <v>3</v>
      </c>
      <c r="F402" s="135" t="s">
        <v>2865</v>
      </c>
      <c r="G402" s="137">
        <f>IF(Data_Siswa[[#This Row],[Nama]]="","",IF(F402=F401,G401,G401+1))</f>
        <v>12</v>
      </c>
      <c r="H402" s="137" t="str">
        <f>CONCATENATE(Data_Siswa[[#This Row],[Kelas]],"-",COUNTIF(Data_Siswa[[#Headers],[Kelas]]:Data_Siswa[[#This Row],[Kelas]],Data_Siswa[[#This Row],[Kelas]]))</f>
        <v>10 AT 2-31</v>
      </c>
    </row>
    <row r="403" spans="1:8" x14ac:dyDescent="0.3">
      <c r="A403" s="134">
        <f>IF(Data_Siswa[[#This Row],[Nama]]="","",COUNTA(Data_Siswa[[#Headers],[Nama]]:Data_Siswa[[#This Row],[Nama]])-1)</f>
        <v>399</v>
      </c>
      <c r="B403" s="135">
        <v>102526388</v>
      </c>
      <c r="C403" s="135" t="s">
        <v>2893</v>
      </c>
      <c r="D403" s="136" t="s">
        <v>2894</v>
      </c>
      <c r="E403" s="135" t="s">
        <v>3</v>
      </c>
      <c r="F403" s="135" t="s">
        <v>2865</v>
      </c>
      <c r="G403" s="137">
        <f>IF(Data_Siswa[[#This Row],[Nama]]="","",IF(F403=F402,G402,G402+1))</f>
        <v>12</v>
      </c>
      <c r="H403" s="137" t="str">
        <f>CONCATENATE(Data_Siswa[[#This Row],[Kelas]],"-",COUNTIF(Data_Siswa[[#Headers],[Kelas]]:Data_Siswa[[#This Row],[Kelas]],Data_Siswa[[#This Row],[Kelas]]))</f>
        <v>10 AT 2-32</v>
      </c>
    </row>
    <row r="404" spans="1:8" x14ac:dyDescent="0.3">
      <c r="A404" s="134">
        <f>IF(Data_Siswa[[#This Row],[Nama]]="","",COUNTA(Data_Siswa[[#Headers],[Nama]]:Data_Siswa[[#This Row],[Nama]])-1)</f>
        <v>400</v>
      </c>
      <c r="B404" s="135">
        <v>102526389</v>
      </c>
      <c r="C404" s="135" t="s">
        <v>2895</v>
      </c>
      <c r="D404" s="136" t="s">
        <v>2896</v>
      </c>
      <c r="E404" s="135" t="s">
        <v>3</v>
      </c>
      <c r="F404" s="135" t="s">
        <v>2865</v>
      </c>
      <c r="G404" s="137">
        <f>IF(Data_Siswa[[#This Row],[Nama]]="","",IF(F404=F403,G403,G403+1))</f>
        <v>12</v>
      </c>
      <c r="H404" s="137" t="str">
        <f>CONCATENATE(Data_Siswa[[#This Row],[Kelas]],"-",COUNTIF(Data_Siswa[[#Headers],[Kelas]]:Data_Siswa[[#This Row],[Kelas]],Data_Siswa[[#This Row],[Kelas]]))</f>
        <v>10 AT 2-33</v>
      </c>
    </row>
    <row r="405" spans="1:8" x14ac:dyDescent="0.3">
      <c r="A405" s="134">
        <f>IF(Data_Siswa[[#This Row],[Nama]]="","",COUNTA(Data_Siswa[[#Headers],[Nama]]:Data_Siswa[[#This Row],[Nama]])-1)</f>
        <v>401</v>
      </c>
      <c r="B405" s="135">
        <v>102526390</v>
      </c>
      <c r="C405" s="135" t="s">
        <v>2897</v>
      </c>
      <c r="D405" s="136" t="s">
        <v>2898</v>
      </c>
      <c r="E405" s="135" t="s">
        <v>3</v>
      </c>
      <c r="F405" s="135" t="s">
        <v>2865</v>
      </c>
      <c r="G405" s="137">
        <f>IF(Data_Siswa[[#This Row],[Nama]]="","",IF(F405=F404,G404,G404+1))</f>
        <v>12</v>
      </c>
      <c r="H405" s="137" t="str">
        <f>CONCATENATE(Data_Siswa[[#This Row],[Kelas]],"-",COUNTIF(Data_Siswa[[#Headers],[Kelas]]:Data_Siswa[[#This Row],[Kelas]],Data_Siswa[[#This Row],[Kelas]]))</f>
        <v>10 AT 2-34</v>
      </c>
    </row>
    <row r="406" spans="1:8" x14ac:dyDescent="0.3">
      <c r="A406" s="138">
        <f>IF(Data_Siswa[[#This Row],[Nama]]="","",COUNTA(Data_Siswa[[#Headers],[Nama]]:Data_Siswa[[#This Row],[Nama]])-1)</f>
        <v>402</v>
      </c>
      <c r="B406" s="139">
        <v>102526392</v>
      </c>
      <c r="C406" s="139" t="s">
        <v>2901</v>
      </c>
      <c r="D406" s="140" t="s">
        <v>2902</v>
      </c>
      <c r="E406" s="139" t="s">
        <v>3</v>
      </c>
      <c r="F406" s="139" t="s">
        <v>2865</v>
      </c>
      <c r="G406" s="141">
        <f>IF(Data_Siswa[[#This Row],[Nama]]="","",IF(F406=F405,G405,G405+1))</f>
        <v>12</v>
      </c>
      <c r="H406" s="141" t="str">
        <f>CONCATENATE(Data_Siswa[[#This Row],[Kelas]],"-",COUNTIF(Data_Siswa[[#Headers],[Kelas]]:Data_Siswa[[#This Row],[Kelas]],Data_Siswa[[#This Row],[Kelas]]))</f>
        <v>10 AT 2-35</v>
      </c>
    </row>
    <row r="407" spans="1:8" x14ac:dyDescent="0.3">
      <c r="A407" s="134">
        <f>IF(Data_Siswa[[#This Row],[Nama]]="","",COUNTA(Data_Siswa[[#Headers],[Nama]]:Data_Siswa[[#This Row],[Nama]])-1)</f>
        <v>403</v>
      </c>
      <c r="B407" s="135">
        <v>102526393</v>
      </c>
      <c r="C407" s="135" t="s">
        <v>2903</v>
      </c>
      <c r="D407" s="136" t="s">
        <v>2904</v>
      </c>
      <c r="E407" s="135" t="s">
        <v>3</v>
      </c>
      <c r="F407" s="135" t="s">
        <v>2865</v>
      </c>
      <c r="G407" s="137">
        <f>IF(Data_Siswa[[#This Row],[Nama]]="","",IF(F407=F406,G406,G406+1))</f>
        <v>12</v>
      </c>
      <c r="H407" s="137" t="str">
        <f>CONCATENATE(Data_Siswa[[#This Row],[Kelas]],"-",COUNTIF(Data_Siswa[[#Headers],[Kelas]]:Data_Siswa[[#This Row],[Kelas]],Data_Siswa[[#This Row],[Kelas]]))</f>
        <v>10 AT 2-36</v>
      </c>
    </row>
    <row r="408" spans="1:8" x14ac:dyDescent="0.3">
      <c r="A408" s="134">
        <f>IF(Data_Siswa[[#This Row],[Nama]]="","",COUNTA(Data_Siswa[[#Headers],[Nama]]:Data_Siswa[[#This Row],[Nama]])-1)</f>
        <v>404</v>
      </c>
      <c r="B408" s="135">
        <v>102526394</v>
      </c>
      <c r="C408" s="135" t="s">
        <v>2905</v>
      </c>
      <c r="D408" s="136" t="s">
        <v>2906</v>
      </c>
      <c r="E408" s="135" t="s">
        <v>4</v>
      </c>
      <c r="F408" s="135" t="s">
        <v>2935</v>
      </c>
      <c r="G408" s="137">
        <f>IF(Data_Siswa[[#This Row],[Nama]]="","",IF(F408=F407,G407,G407+1))</f>
        <v>13</v>
      </c>
      <c r="H408" s="137" t="str">
        <f>CONCATENATE(Data_Siswa[[#This Row],[Kelas]],"-",COUNTIF(Data_Siswa[[#Headers],[Kelas]]:Data_Siswa[[#This Row],[Kelas]],Data_Siswa[[#This Row],[Kelas]]))</f>
        <v>10 AT 3-1</v>
      </c>
    </row>
    <row r="409" spans="1:8" x14ac:dyDescent="0.3">
      <c r="A409" s="134">
        <f>IF(Data_Siswa[[#This Row],[Nama]]="","",COUNTA(Data_Siswa[[#Headers],[Nama]]:Data_Siswa[[#This Row],[Nama]])-1)</f>
        <v>405</v>
      </c>
      <c r="B409" s="135">
        <v>102526395</v>
      </c>
      <c r="C409" s="135" t="s">
        <v>2907</v>
      </c>
      <c r="D409" s="136" t="s">
        <v>2908</v>
      </c>
      <c r="E409" s="135" t="s">
        <v>3</v>
      </c>
      <c r="F409" s="135" t="s">
        <v>2935</v>
      </c>
      <c r="G409" s="137">
        <f>IF(Data_Siswa[[#This Row],[Nama]]="","",IF(F409=F408,G408,G408+1))</f>
        <v>13</v>
      </c>
      <c r="H409" s="137" t="str">
        <f>CONCATENATE(Data_Siswa[[#This Row],[Kelas]],"-",COUNTIF(Data_Siswa[[#Headers],[Kelas]]:Data_Siswa[[#This Row],[Kelas]],Data_Siswa[[#This Row],[Kelas]]))</f>
        <v>10 AT 3-2</v>
      </c>
    </row>
    <row r="410" spans="1:8" x14ac:dyDescent="0.3">
      <c r="A410" s="134">
        <f>IF(Data_Siswa[[#This Row],[Nama]]="","",COUNTA(Data_Siswa[[#Headers],[Nama]]:Data_Siswa[[#This Row],[Nama]])-1)</f>
        <v>406</v>
      </c>
      <c r="B410" s="135">
        <v>102526396</v>
      </c>
      <c r="C410" s="135" t="s">
        <v>2909</v>
      </c>
      <c r="D410" s="136" t="s">
        <v>2910</v>
      </c>
      <c r="E410" s="135" t="s">
        <v>3</v>
      </c>
      <c r="F410" s="135" t="s">
        <v>2935</v>
      </c>
      <c r="G410" s="137">
        <f>IF(Data_Siswa[[#This Row],[Nama]]="","",IF(F410=F409,G409,G409+1))</f>
        <v>13</v>
      </c>
      <c r="H410" s="137" t="str">
        <f>CONCATENATE(Data_Siswa[[#This Row],[Kelas]],"-",COUNTIF(Data_Siswa[[#Headers],[Kelas]]:Data_Siswa[[#This Row],[Kelas]],Data_Siswa[[#This Row],[Kelas]]))</f>
        <v>10 AT 3-3</v>
      </c>
    </row>
    <row r="411" spans="1:8" x14ac:dyDescent="0.3">
      <c r="A411" s="134">
        <f>IF(Data_Siswa[[#This Row],[Nama]]="","",COUNTA(Data_Siswa[[#Headers],[Nama]]:Data_Siswa[[#This Row],[Nama]])-1)</f>
        <v>407</v>
      </c>
      <c r="B411" s="135">
        <v>102526397</v>
      </c>
      <c r="C411" s="135" t="s">
        <v>2911</v>
      </c>
      <c r="D411" s="136" t="s">
        <v>2912</v>
      </c>
      <c r="E411" s="135" t="s">
        <v>3</v>
      </c>
      <c r="F411" s="135" t="s">
        <v>2935</v>
      </c>
      <c r="G411" s="137">
        <f>IF(Data_Siswa[[#This Row],[Nama]]="","",IF(F411=F410,G410,G410+1))</f>
        <v>13</v>
      </c>
      <c r="H411" s="137" t="str">
        <f>CONCATENATE(Data_Siswa[[#This Row],[Kelas]],"-",COUNTIF(Data_Siswa[[#Headers],[Kelas]]:Data_Siswa[[#This Row],[Kelas]],Data_Siswa[[#This Row],[Kelas]]))</f>
        <v>10 AT 3-4</v>
      </c>
    </row>
    <row r="412" spans="1:8" x14ac:dyDescent="0.3">
      <c r="A412" s="134">
        <f>IF(Data_Siswa[[#This Row],[Nama]]="","",COUNTA(Data_Siswa[[#Headers],[Nama]]:Data_Siswa[[#This Row],[Nama]])-1)</f>
        <v>408</v>
      </c>
      <c r="B412" s="135">
        <v>102526398</v>
      </c>
      <c r="C412" s="135" t="s">
        <v>2913</v>
      </c>
      <c r="D412" s="136" t="s">
        <v>2914</v>
      </c>
      <c r="E412" s="135" t="s">
        <v>3</v>
      </c>
      <c r="F412" s="135" t="s">
        <v>2935</v>
      </c>
      <c r="G412" s="137">
        <f>IF(Data_Siswa[[#This Row],[Nama]]="","",IF(F412=F411,G411,G411+1))</f>
        <v>13</v>
      </c>
      <c r="H412" s="137" t="str">
        <f>CONCATENATE(Data_Siswa[[#This Row],[Kelas]],"-",COUNTIF(Data_Siswa[[#Headers],[Kelas]]:Data_Siswa[[#This Row],[Kelas]],Data_Siswa[[#This Row],[Kelas]]))</f>
        <v>10 AT 3-5</v>
      </c>
    </row>
    <row r="413" spans="1:8" x14ac:dyDescent="0.3">
      <c r="A413" s="134">
        <f>IF(Data_Siswa[[#This Row],[Nama]]="","",COUNTA(Data_Siswa[[#Headers],[Nama]]:Data_Siswa[[#This Row],[Nama]])-1)</f>
        <v>409</v>
      </c>
      <c r="B413" s="135">
        <v>102526400</v>
      </c>
      <c r="C413" s="135" t="s">
        <v>2917</v>
      </c>
      <c r="D413" s="136" t="s">
        <v>2918</v>
      </c>
      <c r="E413" s="135" t="s">
        <v>3</v>
      </c>
      <c r="F413" s="135" t="s">
        <v>2935</v>
      </c>
      <c r="G413" s="137">
        <f>IF(Data_Siswa[[#This Row],[Nama]]="","",IF(F413=F412,G412,G412+1))</f>
        <v>13</v>
      </c>
      <c r="H413" s="137" t="str">
        <f>CONCATENATE(Data_Siswa[[#This Row],[Kelas]],"-",COUNTIF(Data_Siswa[[#Headers],[Kelas]]:Data_Siswa[[#This Row],[Kelas]],Data_Siswa[[#This Row],[Kelas]]))</f>
        <v>10 AT 3-6</v>
      </c>
    </row>
    <row r="414" spans="1:8" x14ac:dyDescent="0.3">
      <c r="A414" s="134">
        <f>IF(Data_Siswa[[#This Row],[Nama]]="","",COUNTA(Data_Siswa[[#Headers],[Nama]]:Data_Siswa[[#This Row],[Nama]])-1)</f>
        <v>410</v>
      </c>
      <c r="B414" s="135">
        <v>102526402</v>
      </c>
      <c r="C414" s="135" t="s">
        <v>2919</v>
      </c>
      <c r="D414" s="136" t="s">
        <v>2920</v>
      </c>
      <c r="E414" s="135" t="s">
        <v>4</v>
      </c>
      <c r="F414" s="135" t="s">
        <v>2935</v>
      </c>
      <c r="G414" s="137">
        <f>IF(Data_Siswa[[#This Row],[Nama]]="","",IF(F414=F413,G413,G413+1))</f>
        <v>13</v>
      </c>
      <c r="H414" s="137" t="str">
        <f>CONCATENATE(Data_Siswa[[#This Row],[Kelas]],"-",COUNTIF(Data_Siswa[[#Headers],[Kelas]]:Data_Siswa[[#This Row],[Kelas]],Data_Siswa[[#This Row],[Kelas]]))</f>
        <v>10 AT 3-7</v>
      </c>
    </row>
    <row r="415" spans="1:8" x14ac:dyDescent="0.3">
      <c r="A415" s="134">
        <f>IF(Data_Siswa[[#This Row],[Nama]]="","",COUNTA(Data_Siswa[[#Headers],[Nama]]:Data_Siswa[[#This Row],[Nama]])-1)</f>
        <v>411</v>
      </c>
      <c r="B415" s="135">
        <v>102526404</v>
      </c>
      <c r="C415" s="135" t="s">
        <v>2923</v>
      </c>
      <c r="D415" s="136" t="s">
        <v>2924</v>
      </c>
      <c r="E415" s="135" t="s">
        <v>3</v>
      </c>
      <c r="F415" s="135" t="s">
        <v>2935</v>
      </c>
      <c r="G415" s="137">
        <f>IF(Data_Siswa[[#This Row],[Nama]]="","",IF(F415=F414,G414,G414+1))</f>
        <v>13</v>
      </c>
      <c r="H415" s="137" t="str">
        <f>CONCATENATE(Data_Siswa[[#This Row],[Kelas]],"-",COUNTIF(Data_Siswa[[#Headers],[Kelas]]:Data_Siswa[[#This Row],[Kelas]],Data_Siswa[[#This Row],[Kelas]]))</f>
        <v>10 AT 3-8</v>
      </c>
    </row>
    <row r="416" spans="1:8" x14ac:dyDescent="0.3">
      <c r="A416" s="134">
        <f>IF(Data_Siswa[[#This Row],[Nama]]="","",COUNTA(Data_Siswa[[#Headers],[Nama]]:Data_Siswa[[#This Row],[Nama]])-1)</f>
        <v>412</v>
      </c>
      <c r="B416" s="135">
        <v>102526405</v>
      </c>
      <c r="C416" s="135" t="s">
        <v>2925</v>
      </c>
      <c r="D416" s="136" t="s">
        <v>2926</v>
      </c>
      <c r="E416" s="135" t="s">
        <v>3</v>
      </c>
      <c r="F416" s="135" t="s">
        <v>2935</v>
      </c>
      <c r="G416" s="137">
        <f>IF(Data_Siswa[[#This Row],[Nama]]="","",IF(F416=F415,G415,G415+1))</f>
        <v>13</v>
      </c>
      <c r="H416" s="137" t="str">
        <f>CONCATENATE(Data_Siswa[[#This Row],[Kelas]],"-",COUNTIF(Data_Siswa[[#Headers],[Kelas]]:Data_Siswa[[#This Row],[Kelas]],Data_Siswa[[#This Row],[Kelas]]))</f>
        <v>10 AT 3-9</v>
      </c>
    </row>
    <row r="417" spans="1:8" x14ac:dyDescent="0.3">
      <c r="A417" s="134">
        <f>IF(Data_Siswa[[#This Row],[Nama]]="","",COUNTA(Data_Siswa[[#Headers],[Nama]]:Data_Siswa[[#This Row],[Nama]])-1)</f>
        <v>413</v>
      </c>
      <c r="B417" s="135">
        <v>102526406</v>
      </c>
      <c r="C417" s="135" t="s">
        <v>2927</v>
      </c>
      <c r="D417" s="136" t="s">
        <v>2928</v>
      </c>
      <c r="E417" s="135" t="s">
        <v>4</v>
      </c>
      <c r="F417" s="135" t="s">
        <v>2935</v>
      </c>
      <c r="G417" s="137">
        <f>IF(Data_Siswa[[#This Row],[Nama]]="","",IF(F417=F416,G416,G416+1))</f>
        <v>13</v>
      </c>
      <c r="H417" s="137" t="str">
        <f>CONCATENATE(Data_Siswa[[#This Row],[Kelas]],"-",COUNTIF(Data_Siswa[[#Headers],[Kelas]]:Data_Siswa[[#This Row],[Kelas]],Data_Siswa[[#This Row],[Kelas]]))</f>
        <v>10 AT 3-10</v>
      </c>
    </row>
    <row r="418" spans="1:8" x14ac:dyDescent="0.3">
      <c r="A418" s="134">
        <f>IF(Data_Siswa[[#This Row],[Nama]]="","",COUNTA(Data_Siswa[[#Headers],[Nama]]:Data_Siswa[[#This Row],[Nama]])-1)</f>
        <v>414</v>
      </c>
      <c r="B418" s="135">
        <v>102526407</v>
      </c>
      <c r="C418" s="135" t="s">
        <v>2929</v>
      </c>
      <c r="D418" s="136" t="s">
        <v>2930</v>
      </c>
      <c r="E418" s="135" t="s">
        <v>4</v>
      </c>
      <c r="F418" s="135" t="s">
        <v>2935</v>
      </c>
      <c r="G418" s="137">
        <f>IF(Data_Siswa[[#This Row],[Nama]]="","",IF(F418=F417,G417,G417+1))</f>
        <v>13</v>
      </c>
      <c r="H418" s="137" t="str">
        <f>CONCATENATE(Data_Siswa[[#This Row],[Kelas]],"-",COUNTIF(Data_Siswa[[#Headers],[Kelas]]:Data_Siswa[[#This Row],[Kelas]],Data_Siswa[[#This Row],[Kelas]]))</f>
        <v>10 AT 3-11</v>
      </c>
    </row>
    <row r="419" spans="1:8" x14ac:dyDescent="0.3">
      <c r="A419" s="134">
        <f>IF(Data_Siswa[[#This Row],[Nama]]="","",COUNTA(Data_Siswa[[#Headers],[Nama]]:Data_Siswa[[#This Row],[Nama]])-1)</f>
        <v>415</v>
      </c>
      <c r="B419" s="135">
        <v>102526408</v>
      </c>
      <c r="C419" s="135" t="s">
        <v>2931</v>
      </c>
      <c r="D419" s="136" t="s">
        <v>2932</v>
      </c>
      <c r="E419" s="135" t="s">
        <v>4</v>
      </c>
      <c r="F419" s="135" t="s">
        <v>2935</v>
      </c>
      <c r="G419" s="137">
        <f>IF(Data_Siswa[[#This Row],[Nama]]="","",IF(F419=F418,G418,G418+1))</f>
        <v>13</v>
      </c>
      <c r="H419" s="137" t="str">
        <f>CONCATENATE(Data_Siswa[[#This Row],[Kelas]],"-",COUNTIF(Data_Siswa[[#Headers],[Kelas]]:Data_Siswa[[#This Row],[Kelas]],Data_Siswa[[#This Row],[Kelas]]))</f>
        <v>10 AT 3-12</v>
      </c>
    </row>
    <row r="420" spans="1:8" x14ac:dyDescent="0.3">
      <c r="A420" s="134">
        <f>IF(Data_Siswa[[#This Row],[Nama]]="","",COUNTA(Data_Siswa[[#Headers],[Nama]]:Data_Siswa[[#This Row],[Nama]])-1)</f>
        <v>416</v>
      </c>
      <c r="B420" s="135">
        <v>102526409</v>
      </c>
      <c r="C420" s="135" t="s">
        <v>2933</v>
      </c>
      <c r="D420" s="136" t="s">
        <v>2934</v>
      </c>
      <c r="E420" s="135" t="s">
        <v>3</v>
      </c>
      <c r="F420" s="135" t="s">
        <v>2935</v>
      </c>
      <c r="G420" s="137">
        <f>IF(Data_Siswa[[#This Row],[Nama]]="","",IF(F420=F419,G419,G419+1))</f>
        <v>13</v>
      </c>
      <c r="H420" s="137" t="str">
        <f>CONCATENATE(Data_Siswa[[#This Row],[Kelas]],"-",COUNTIF(Data_Siswa[[#Headers],[Kelas]]:Data_Siswa[[#This Row],[Kelas]],Data_Siswa[[#This Row],[Kelas]]))</f>
        <v>10 AT 3-13</v>
      </c>
    </row>
    <row r="421" spans="1:8" x14ac:dyDescent="0.3">
      <c r="A421" s="134">
        <f>IF(Data_Siswa[[#This Row],[Nama]]="","",COUNTA(Data_Siswa[[#Headers],[Nama]]:Data_Siswa[[#This Row],[Nama]])-1)</f>
        <v>417</v>
      </c>
      <c r="B421" s="135">
        <v>102526410</v>
      </c>
      <c r="C421" s="135" t="s">
        <v>2936</v>
      </c>
      <c r="D421" s="136" t="s">
        <v>2937</v>
      </c>
      <c r="E421" s="135" t="s">
        <v>3</v>
      </c>
      <c r="F421" s="135" t="s">
        <v>2935</v>
      </c>
      <c r="G421" s="137">
        <f>IF(Data_Siswa[[#This Row],[Nama]]="","",IF(F421=F420,G420,G420+1))</f>
        <v>13</v>
      </c>
      <c r="H421" s="137" t="str">
        <f>CONCATENATE(Data_Siswa[[#This Row],[Kelas]],"-",COUNTIF(Data_Siswa[[#Headers],[Kelas]]:Data_Siswa[[#This Row],[Kelas]],Data_Siswa[[#This Row],[Kelas]]))</f>
        <v>10 AT 3-14</v>
      </c>
    </row>
    <row r="422" spans="1:8" x14ac:dyDescent="0.3">
      <c r="A422" s="134">
        <f>IF(Data_Siswa[[#This Row],[Nama]]="","",COUNTA(Data_Siswa[[#Headers],[Nama]]:Data_Siswa[[#This Row],[Nama]])-1)</f>
        <v>418</v>
      </c>
      <c r="B422" s="135">
        <v>102526411</v>
      </c>
      <c r="C422" s="135" t="s">
        <v>2938</v>
      </c>
      <c r="D422" s="136" t="s">
        <v>2939</v>
      </c>
      <c r="E422" s="135" t="s">
        <v>4</v>
      </c>
      <c r="F422" s="135" t="s">
        <v>2935</v>
      </c>
      <c r="G422" s="137">
        <f>IF(Data_Siswa[[#This Row],[Nama]]="","",IF(F422=F421,G421,G421+1))</f>
        <v>13</v>
      </c>
      <c r="H422" s="137" t="str">
        <f>CONCATENATE(Data_Siswa[[#This Row],[Kelas]],"-",COUNTIF(Data_Siswa[[#Headers],[Kelas]]:Data_Siswa[[#This Row],[Kelas]],Data_Siswa[[#This Row],[Kelas]]))</f>
        <v>10 AT 3-15</v>
      </c>
    </row>
    <row r="423" spans="1:8" x14ac:dyDescent="0.3">
      <c r="A423" s="134">
        <f>IF(Data_Siswa[[#This Row],[Nama]]="","",COUNTA(Data_Siswa[[#Headers],[Nama]]:Data_Siswa[[#This Row],[Nama]])-1)</f>
        <v>419</v>
      </c>
      <c r="B423" s="135">
        <v>102526413</v>
      </c>
      <c r="C423" s="135" t="s">
        <v>2942</v>
      </c>
      <c r="D423" s="136" t="s">
        <v>2943</v>
      </c>
      <c r="E423" s="135" t="s">
        <v>3</v>
      </c>
      <c r="F423" s="135" t="s">
        <v>2935</v>
      </c>
      <c r="G423" s="137">
        <f>IF(Data_Siswa[[#This Row],[Nama]]="","",IF(F423=F422,G422,G422+1))</f>
        <v>13</v>
      </c>
      <c r="H423" s="137" t="str">
        <f>CONCATENATE(Data_Siswa[[#This Row],[Kelas]],"-",COUNTIF(Data_Siswa[[#Headers],[Kelas]]:Data_Siswa[[#This Row],[Kelas]],Data_Siswa[[#This Row],[Kelas]]))</f>
        <v>10 AT 3-16</v>
      </c>
    </row>
    <row r="424" spans="1:8" x14ac:dyDescent="0.3">
      <c r="A424" s="134">
        <f>IF(Data_Siswa[[#This Row],[Nama]]="","",COUNTA(Data_Siswa[[#Headers],[Nama]]:Data_Siswa[[#This Row],[Nama]])-1)</f>
        <v>420</v>
      </c>
      <c r="B424" s="135">
        <v>102526414</v>
      </c>
      <c r="C424" s="135" t="s">
        <v>2944</v>
      </c>
      <c r="D424" s="136" t="s">
        <v>2945</v>
      </c>
      <c r="E424" s="135" t="s">
        <v>4</v>
      </c>
      <c r="F424" s="135" t="s">
        <v>2935</v>
      </c>
      <c r="G424" s="137">
        <f>IF(Data_Siswa[[#This Row],[Nama]]="","",IF(F424=F423,G423,G423+1))</f>
        <v>13</v>
      </c>
      <c r="H424" s="137" t="str">
        <f>CONCATENATE(Data_Siswa[[#This Row],[Kelas]],"-",COUNTIF(Data_Siswa[[#Headers],[Kelas]]:Data_Siswa[[#This Row],[Kelas]],Data_Siswa[[#This Row],[Kelas]]))</f>
        <v>10 AT 3-17</v>
      </c>
    </row>
    <row r="425" spans="1:8" x14ac:dyDescent="0.3">
      <c r="A425" s="134">
        <f>IF(Data_Siswa[[#This Row],[Nama]]="","",COUNTA(Data_Siswa[[#Headers],[Nama]]:Data_Siswa[[#This Row],[Nama]])-1)</f>
        <v>421</v>
      </c>
      <c r="B425" s="135">
        <v>102526415</v>
      </c>
      <c r="C425" s="135" t="s">
        <v>2946</v>
      </c>
      <c r="D425" s="136" t="s">
        <v>2947</v>
      </c>
      <c r="E425" s="135" t="s">
        <v>3</v>
      </c>
      <c r="F425" s="135" t="s">
        <v>2935</v>
      </c>
      <c r="G425" s="137">
        <f>IF(Data_Siswa[[#This Row],[Nama]]="","",IF(F425=F424,G424,G424+1))</f>
        <v>13</v>
      </c>
      <c r="H425" s="137" t="str">
        <f>CONCATENATE(Data_Siswa[[#This Row],[Kelas]],"-",COUNTIF(Data_Siswa[[#Headers],[Kelas]]:Data_Siswa[[#This Row],[Kelas]],Data_Siswa[[#This Row],[Kelas]]))</f>
        <v>10 AT 3-18</v>
      </c>
    </row>
    <row r="426" spans="1:8" x14ac:dyDescent="0.3">
      <c r="A426" s="134">
        <f>IF(Data_Siswa[[#This Row],[Nama]]="","",COUNTA(Data_Siswa[[#Headers],[Nama]]:Data_Siswa[[#This Row],[Nama]])-1)</f>
        <v>422</v>
      </c>
      <c r="B426" s="135">
        <v>102526416</v>
      </c>
      <c r="C426" s="135" t="s">
        <v>2948</v>
      </c>
      <c r="D426" s="136" t="s">
        <v>2949</v>
      </c>
      <c r="E426" s="135" t="s">
        <v>4</v>
      </c>
      <c r="F426" s="135" t="s">
        <v>2935</v>
      </c>
      <c r="G426" s="137">
        <f>IF(Data_Siswa[[#This Row],[Nama]]="","",IF(F426=F425,G425,G425+1))</f>
        <v>13</v>
      </c>
      <c r="H426" s="137" t="str">
        <f>CONCATENATE(Data_Siswa[[#This Row],[Kelas]],"-",COUNTIF(Data_Siswa[[#Headers],[Kelas]]:Data_Siswa[[#This Row],[Kelas]],Data_Siswa[[#This Row],[Kelas]]))</f>
        <v>10 AT 3-19</v>
      </c>
    </row>
    <row r="427" spans="1:8" x14ac:dyDescent="0.3">
      <c r="A427" s="134">
        <f>IF(Data_Siswa[[#This Row],[Nama]]="","",COUNTA(Data_Siswa[[#Headers],[Nama]]:Data_Siswa[[#This Row],[Nama]])-1)</f>
        <v>423</v>
      </c>
      <c r="B427" s="135">
        <v>102526417</v>
      </c>
      <c r="C427" s="135" t="s">
        <v>2950</v>
      </c>
      <c r="D427" s="136" t="s">
        <v>2951</v>
      </c>
      <c r="E427" s="135" t="s">
        <v>3</v>
      </c>
      <c r="F427" s="135" t="s">
        <v>2935</v>
      </c>
      <c r="G427" s="137">
        <f>IF(Data_Siswa[[#This Row],[Nama]]="","",IF(F427=F426,G426,G426+1))</f>
        <v>13</v>
      </c>
      <c r="H427" s="137" t="str">
        <f>CONCATENATE(Data_Siswa[[#This Row],[Kelas]],"-",COUNTIF(Data_Siswa[[#Headers],[Kelas]]:Data_Siswa[[#This Row],[Kelas]],Data_Siswa[[#This Row],[Kelas]]))</f>
        <v>10 AT 3-20</v>
      </c>
    </row>
    <row r="428" spans="1:8" x14ac:dyDescent="0.3">
      <c r="A428" s="134">
        <f>IF(Data_Siswa[[#This Row],[Nama]]="","",COUNTA(Data_Siswa[[#Headers],[Nama]]:Data_Siswa[[#This Row],[Nama]])-1)</f>
        <v>424</v>
      </c>
      <c r="B428" s="135">
        <v>102526418</v>
      </c>
      <c r="C428" s="135" t="s">
        <v>2952</v>
      </c>
      <c r="D428" s="136" t="s">
        <v>2953</v>
      </c>
      <c r="E428" s="135" t="s">
        <v>3</v>
      </c>
      <c r="F428" s="135" t="s">
        <v>2935</v>
      </c>
      <c r="G428" s="137">
        <f>IF(Data_Siswa[[#This Row],[Nama]]="","",IF(F428=F427,G427,G427+1))</f>
        <v>13</v>
      </c>
      <c r="H428" s="137" t="str">
        <f>CONCATENATE(Data_Siswa[[#This Row],[Kelas]],"-",COUNTIF(Data_Siswa[[#Headers],[Kelas]]:Data_Siswa[[#This Row],[Kelas]],Data_Siswa[[#This Row],[Kelas]]))</f>
        <v>10 AT 3-21</v>
      </c>
    </row>
    <row r="429" spans="1:8" x14ac:dyDescent="0.3">
      <c r="A429" s="134">
        <f>IF(Data_Siswa[[#This Row],[Nama]]="","",COUNTA(Data_Siswa[[#Headers],[Nama]]:Data_Siswa[[#This Row],[Nama]])-1)</f>
        <v>425</v>
      </c>
      <c r="B429" s="135">
        <v>102526419</v>
      </c>
      <c r="C429" s="135" t="s">
        <v>2954</v>
      </c>
      <c r="D429" s="136" t="s">
        <v>2955</v>
      </c>
      <c r="E429" s="135" t="s">
        <v>3</v>
      </c>
      <c r="F429" s="135" t="s">
        <v>2935</v>
      </c>
      <c r="G429" s="137">
        <f>IF(Data_Siswa[[#This Row],[Nama]]="","",IF(F429=F428,G428,G428+1))</f>
        <v>13</v>
      </c>
      <c r="H429" s="137" t="str">
        <f>CONCATENATE(Data_Siswa[[#This Row],[Kelas]],"-",COUNTIF(Data_Siswa[[#Headers],[Kelas]]:Data_Siswa[[#This Row],[Kelas]],Data_Siswa[[#This Row],[Kelas]]))</f>
        <v>10 AT 3-22</v>
      </c>
    </row>
    <row r="430" spans="1:8" x14ac:dyDescent="0.3">
      <c r="A430" s="134">
        <f>IF(Data_Siswa[[#This Row],[Nama]]="","",COUNTA(Data_Siswa[[#Headers],[Nama]]:Data_Siswa[[#This Row],[Nama]])-1)</f>
        <v>426</v>
      </c>
      <c r="B430" s="135">
        <v>102526420</v>
      </c>
      <c r="C430" s="135" t="s">
        <v>2956</v>
      </c>
      <c r="D430" s="136" t="s">
        <v>2957</v>
      </c>
      <c r="E430" s="135" t="s">
        <v>4</v>
      </c>
      <c r="F430" s="135" t="s">
        <v>2935</v>
      </c>
      <c r="G430" s="137">
        <f>IF(Data_Siswa[[#This Row],[Nama]]="","",IF(F430=F429,G429,G429+1))</f>
        <v>13</v>
      </c>
      <c r="H430" s="137" t="str">
        <f>CONCATENATE(Data_Siswa[[#This Row],[Kelas]],"-",COUNTIF(Data_Siswa[[#Headers],[Kelas]]:Data_Siswa[[#This Row],[Kelas]],Data_Siswa[[#This Row],[Kelas]]))</f>
        <v>10 AT 3-23</v>
      </c>
    </row>
    <row r="431" spans="1:8" x14ac:dyDescent="0.3">
      <c r="A431" s="134">
        <f>IF(Data_Siswa[[#This Row],[Nama]]="","",COUNTA(Data_Siswa[[#Headers],[Nama]]:Data_Siswa[[#This Row],[Nama]])-1)</f>
        <v>427</v>
      </c>
      <c r="B431" s="135">
        <v>102526421</v>
      </c>
      <c r="C431" s="135" t="s">
        <v>2958</v>
      </c>
      <c r="D431" s="136" t="s">
        <v>2959</v>
      </c>
      <c r="E431" s="135" t="s">
        <v>3</v>
      </c>
      <c r="F431" s="135" t="s">
        <v>2935</v>
      </c>
      <c r="G431" s="137">
        <f>IF(Data_Siswa[[#This Row],[Nama]]="","",IF(F431=F430,G430,G430+1))</f>
        <v>13</v>
      </c>
      <c r="H431" s="137" t="str">
        <f>CONCATENATE(Data_Siswa[[#This Row],[Kelas]],"-",COUNTIF(Data_Siswa[[#Headers],[Kelas]]:Data_Siswa[[#This Row],[Kelas]],Data_Siswa[[#This Row],[Kelas]]))</f>
        <v>10 AT 3-24</v>
      </c>
    </row>
    <row r="432" spans="1:8" x14ac:dyDescent="0.3">
      <c r="A432" s="134">
        <f>IF(Data_Siswa[[#This Row],[Nama]]="","",COUNTA(Data_Siswa[[#Headers],[Nama]]:Data_Siswa[[#This Row],[Nama]])-1)</f>
        <v>428</v>
      </c>
      <c r="B432" s="135">
        <v>102526422</v>
      </c>
      <c r="C432" s="135" t="s">
        <v>2960</v>
      </c>
      <c r="D432" s="136" t="s">
        <v>2961</v>
      </c>
      <c r="E432" s="135" t="s">
        <v>3</v>
      </c>
      <c r="F432" s="135" t="s">
        <v>2935</v>
      </c>
      <c r="G432" s="137">
        <f>IF(Data_Siswa[[#This Row],[Nama]]="","",IF(F432=F431,G431,G431+1))</f>
        <v>13</v>
      </c>
      <c r="H432" s="137" t="str">
        <f>CONCATENATE(Data_Siswa[[#This Row],[Kelas]],"-",COUNTIF(Data_Siswa[[#Headers],[Kelas]]:Data_Siswa[[#This Row],[Kelas]],Data_Siswa[[#This Row],[Kelas]]))</f>
        <v>10 AT 3-25</v>
      </c>
    </row>
    <row r="433" spans="1:8" x14ac:dyDescent="0.3">
      <c r="A433" s="134">
        <f>IF(Data_Siswa[[#This Row],[Nama]]="","",COUNTA(Data_Siswa[[#Headers],[Nama]]:Data_Siswa[[#This Row],[Nama]])-1)</f>
        <v>429</v>
      </c>
      <c r="B433" s="135">
        <v>102526424</v>
      </c>
      <c r="C433" s="135" t="s">
        <v>2964</v>
      </c>
      <c r="D433" s="136" t="s">
        <v>2965</v>
      </c>
      <c r="E433" s="135" t="s">
        <v>3</v>
      </c>
      <c r="F433" s="135" t="s">
        <v>2935</v>
      </c>
      <c r="G433" s="137">
        <f>IF(Data_Siswa[[#This Row],[Nama]]="","",IF(F433=F432,G432,G432+1))</f>
        <v>13</v>
      </c>
      <c r="H433" s="137" t="str">
        <f>CONCATENATE(Data_Siswa[[#This Row],[Kelas]],"-",COUNTIF(Data_Siswa[[#Headers],[Kelas]]:Data_Siswa[[#This Row],[Kelas]],Data_Siswa[[#This Row],[Kelas]]))</f>
        <v>10 AT 3-26</v>
      </c>
    </row>
    <row r="434" spans="1:8" x14ac:dyDescent="0.3">
      <c r="A434" s="134">
        <f>IF(Data_Siswa[[#This Row],[Nama]]="","",COUNTA(Data_Siswa[[#Headers],[Nama]]:Data_Siswa[[#This Row],[Nama]])-1)</f>
        <v>430</v>
      </c>
      <c r="B434" s="135">
        <v>102526425</v>
      </c>
      <c r="C434" s="135" t="s">
        <v>2966</v>
      </c>
      <c r="D434" s="136" t="s">
        <v>2967</v>
      </c>
      <c r="E434" s="135" t="s">
        <v>3</v>
      </c>
      <c r="F434" s="135" t="s">
        <v>2935</v>
      </c>
      <c r="G434" s="137">
        <f>IF(Data_Siswa[[#This Row],[Nama]]="","",IF(F434=F433,G433,G433+1))</f>
        <v>13</v>
      </c>
      <c r="H434" s="137" t="str">
        <f>CONCATENATE(Data_Siswa[[#This Row],[Kelas]],"-",COUNTIF(Data_Siswa[[#Headers],[Kelas]]:Data_Siswa[[#This Row],[Kelas]],Data_Siswa[[#This Row],[Kelas]]))</f>
        <v>10 AT 3-27</v>
      </c>
    </row>
    <row r="435" spans="1:8" x14ac:dyDescent="0.3">
      <c r="A435" s="134">
        <f>IF(Data_Siswa[[#This Row],[Nama]]="","",COUNTA(Data_Siswa[[#Headers],[Nama]]:Data_Siswa[[#This Row],[Nama]])-1)</f>
        <v>431</v>
      </c>
      <c r="B435" s="135">
        <v>102526426</v>
      </c>
      <c r="C435" s="135" t="s">
        <v>2968</v>
      </c>
      <c r="D435" s="136" t="s">
        <v>2969</v>
      </c>
      <c r="E435" s="135" t="s">
        <v>4</v>
      </c>
      <c r="F435" s="135" t="s">
        <v>2935</v>
      </c>
      <c r="G435" s="137">
        <f>IF(Data_Siswa[[#This Row],[Nama]]="","",IF(F435=F434,G434,G434+1))</f>
        <v>13</v>
      </c>
      <c r="H435" s="137" t="str">
        <f>CONCATENATE(Data_Siswa[[#This Row],[Kelas]],"-",COUNTIF(Data_Siswa[[#Headers],[Kelas]]:Data_Siswa[[#This Row],[Kelas]],Data_Siswa[[#This Row],[Kelas]]))</f>
        <v>10 AT 3-28</v>
      </c>
    </row>
    <row r="436" spans="1:8" x14ac:dyDescent="0.3">
      <c r="A436" s="134">
        <f>IF(Data_Siswa[[#This Row],[Nama]]="","",COUNTA(Data_Siswa[[#Headers],[Nama]]:Data_Siswa[[#This Row],[Nama]])-1)</f>
        <v>432</v>
      </c>
      <c r="B436" s="135">
        <v>102526428</v>
      </c>
      <c r="C436" s="135" t="s">
        <v>2972</v>
      </c>
      <c r="D436" s="136" t="s">
        <v>2973</v>
      </c>
      <c r="E436" s="135" t="s">
        <v>3</v>
      </c>
      <c r="F436" s="135" t="s">
        <v>2935</v>
      </c>
      <c r="G436" s="137">
        <f>IF(Data_Siswa[[#This Row],[Nama]]="","",IF(F436=F435,G435,G435+1))</f>
        <v>13</v>
      </c>
      <c r="H436" s="137" t="str">
        <f>CONCATENATE(Data_Siswa[[#This Row],[Kelas]],"-",COUNTIF(Data_Siswa[[#Headers],[Kelas]]:Data_Siswa[[#This Row],[Kelas]],Data_Siswa[[#This Row],[Kelas]]))</f>
        <v>10 AT 3-29</v>
      </c>
    </row>
    <row r="437" spans="1:8" x14ac:dyDescent="0.3">
      <c r="A437" s="134">
        <f>IF(Data_Siswa[[#This Row],[Nama]]="","",COUNTA(Data_Siswa[[#Headers],[Nama]]:Data_Siswa[[#This Row],[Nama]])-1)</f>
        <v>433</v>
      </c>
      <c r="B437" s="135">
        <v>102526429</v>
      </c>
      <c r="C437" s="135" t="s">
        <v>2974</v>
      </c>
      <c r="D437" s="136" t="s">
        <v>2975</v>
      </c>
      <c r="E437" s="135" t="s">
        <v>3</v>
      </c>
      <c r="F437" s="135" t="s">
        <v>2935</v>
      </c>
      <c r="G437" s="137">
        <f>IF(Data_Siswa[[#This Row],[Nama]]="","",IF(F437=F436,G436,G436+1))</f>
        <v>13</v>
      </c>
      <c r="H437" s="137" t="str">
        <f>CONCATENATE(Data_Siswa[[#This Row],[Kelas]],"-",COUNTIF(Data_Siswa[[#Headers],[Kelas]]:Data_Siswa[[#This Row],[Kelas]],Data_Siswa[[#This Row],[Kelas]]))</f>
        <v>10 AT 3-30</v>
      </c>
    </row>
    <row r="438" spans="1:8" x14ac:dyDescent="0.3">
      <c r="A438" s="134">
        <f>IF(Data_Siswa[[#This Row],[Nama]]="","",COUNTA(Data_Siswa[[#Headers],[Nama]]:Data_Siswa[[#This Row],[Nama]])-1)</f>
        <v>434</v>
      </c>
      <c r="B438" s="135">
        <v>102526430</v>
      </c>
      <c r="C438" s="135" t="s">
        <v>2976</v>
      </c>
      <c r="D438" s="136" t="s">
        <v>2977</v>
      </c>
      <c r="E438" s="135" t="s">
        <v>3</v>
      </c>
      <c r="F438" s="135" t="s">
        <v>2935</v>
      </c>
      <c r="G438" s="137">
        <f>IF(Data_Siswa[[#This Row],[Nama]]="","",IF(F438=F437,G437,G437+1))</f>
        <v>13</v>
      </c>
      <c r="H438" s="137" t="str">
        <f>CONCATENATE(Data_Siswa[[#This Row],[Kelas]],"-",COUNTIF(Data_Siswa[[#Headers],[Kelas]]:Data_Siswa[[#This Row],[Kelas]],Data_Siswa[[#This Row],[Kelas]]))</f>
        <v>10 AT 3-31</v>
      </c>
    </row>
    <row r="439" spans="1:8" x14ac:dyDescent="0.3">
      <c r="A439" s="134">
        <f>IF(Data_Siswa[[#This Row],[Nama]]="","",COUNTA(Data_Siswa[[#Headers],[Nama]]:Data_Siswa[[#This Row],[Nama]])-1)</f>
        <v>435</v>
      </c>
      <c r="B439" s="135">
        <v>102526431</v>
      </c>
      <c r="C439" s="135" t="s">
        <v>2978</v>
      </c>
      <c r="D439" s="136" t="s">
        <v>2979</v>
      </c>
      <c r="E439" s="135" t="s">
        <v>3</v>
      </c>
      <c r="F439" s="135" t="s">
        <v>2935</v>
      </c>
      <c r="G439" s="137">
        <f>IF(Data_Siswa[[#This Row],[Nama]]="","",IF(F439=F438,G438,G438+1))</f>
        <v>13</v>
      </c>
      <c r="H439" s="137" t="str">
        <f>CONCATENATE(Data_Siswa[[#This Row],[Kelas]],"-",COUNTIF(Data_Siswa[[#Headers],[Kelas]]:Data_Siswa[[#This Row],[Kelas]],Data_Siswa[[#This Row],[Kelas]]))</f>
        <v>10 AT 3-32</v>
      </c>
    </row>
    <row r="440" spans="1:8" x14ac:dyDescent="0.3">
      <c r="A440" s="134">
        <f>IF(Data_Siswa[[#This Row],[Nama]]="","",COUNTA(Data_Siswa[[#Headers],[Nama]]:Data_Siswa[[#This Row],[Nama]])-1)</f>
        <v>436</v>
      </c>
      <c r="B440" s="135">
        <v>102526432</v>
      </c>
      <c r="C440" s="135" t="s">
        <v>2980</v>
      </c>
      <c r="D440" s="136" t="s">
        <v>2981</v>
      </c>
      <c r="E440" s="135" t="s">
        <v>3</v>
      </c>
      <c r="F440" s="135" t="s">
        <v>2935</v>
      </c>
      <c r="G440" s="137">
        <f>IF(Data_Siswa[[#This Row],[Nama]]="","",IF(F440=F439,G439,G439+1))</f>
        <v>13</v>
      </c>
      <c r="H440" s="137" t="str">
        <f>CONCATENATE(Data_Siswa[[#This Row],[Kelas]],"-",COUNTIF(Data_Siswa[[#Headers],[Kelas]]:Data_Siswa[[#This Row],[Kelas]],Data_Siswa[[#This Row],[Kelas]]))</f>
        <v>10 AT 3-33</v>
      </c>
    </row>
    <row r="441" spans="1:8" x14ac:dyDescent="0.3">
      <c r="A441" s="134">
        <f>IF(Data_Siswa[[#This Row],[Nama]]="","",COUNTA(Data_Siswa[[#Headers],[Nama]]:Data_Siswa[[#This Row],[Nama]])-1)</f>
        <v>437</v>
      </c>
      <c r="B441" s="135">
        <v>102526433</v>
      </c>
      <c r="C441" s="135" t="s">
        <v>2982</v>
      </c>
      <c r="D441" s="136" t="s">
        <v>2983</v>
      </c>
      <c r="E441" s="135" t="s">
        <v>4</v>
      </c>
      <c r="F441" s="135" t="s">
        <v>2935</v>
      </c>
      <c r="G441" s="137">
        <f>IF(Data_Siswa[[#This Row],[Nama]]="","",IF(F441=F440,G440,G440+1))</f>
        <v>13</v>
      </c>
      <c r="H441" s="137" t="str">
        <f>CONCATENATE(Data_Siswa[[#This Row],[Kelas]],"-",COUNTIF(Data_Siswa[[#Headers],[Kelas]]:Data_Siswa[[#This Row],[Kelas]],Data_Siswa[[#This Row],[Kelas]]))</f>
        <v>10 AT 3-34</v>
      </c>
    </row>
    <row r="442" spans="1:8" x14ac:dyDescent="0.3">
      <c r="A442" s="138">
        <f>IF(Data_Siswa[[#This Row],[Nama]]="","",COUNTA(Data_Siswa[[#Headers],[Nama]]:Data_Siswa[[#This Row],[Nama]])-1)</f>
        <v>438</v>
      </c>
      <c r="B442" s="139">
        <v>102526434</v>
      </c>
      <c r="C442" s="139" t="s">
        <v>2984</v>
      </c>
      <c r="D442" s="140" t="s">
        <v>2985</v>
      </c>
      <c r="E442" s="139" t="s">
        <v>4</v>
      </c>
      <c r="F442" s="139" t="s">
        <v>2935</v>
      </c>
      <c r="G442" s="141">
        <f>IF(Data_Siswa[[#This Row],[Nama]]="","",IF(F442=F441,G441,G441+1))</f>
        <v>13</v>
      </c>
      <c r="H442" s="141" t="str">
        <f>CONCATENATE(Data_Siswa[[#This Row],[Kelas]],"-",COUNTIF(Data_Siswa[[#Headers],[Kelas]]:Data_Siswa[[#This Row],[Kelas]],Data_Siswa[[#This Row],[Kelas]]))</f>
        <v>10 AT 3-35</v>
      </c>
    </row>
    <row r="443" spans="1:8" x14ac:dyDescent="0.3">
      <c r="A443" s="134">
        <f>IF(Data_Siswa[[#This Row],[Nama]]="","",COUNTA(Data_Siswa[[#Headers],[Nama]]:Data_Siswa[[#This Row],[Nama]])-1)</f>
        <v>439</v>
      </c>
      <c r="B443" s="135">
        <v>102526435</v>
      </c>
      <c r="C443" s="135" t="s">
        <v>2986</v>
      </c>
      <c r="D443" s="136" t="s">
        <v>2987</v>
      </c>
      <c r="E443" s="135" t="s">
        <v>4</v>
      </c>
      <c r="F443" s="135" t="s">
        <v>2935</v>
      </c>
      <c r="G443" s="137">
        <f>IF(Data_Siswa[[#This Row],[Nama]]="","",IF(F443=F442,G442,G442+1))</f>
        <v>13</v>
      </c>
      <c r="H443" s="137" t="str">
        <f>CONCATENATE(Data_Siswa[[#This Row],[Kelas]],"-",COUNTIF(Data_Siswa[[#Headers],[Kelas]]:Data_Siswa[[#This Row],[Kelas]],Data_Siswa[[#This Row],[Kelas]]))</f>
        <v>10 AT 3-36</v>
      </c>
    </row>
    <row r="444" spans="1:8" x14ac:dyDescent="0.3">
      <c r="A444" s="134">
        <f>IF(Data_Siswa[[#This Row],[Nama]]="","",COUNTA(Data_Siswa[[#Headers],[Nama]]:Data_Siswa[[#This Row],[Nama]])-1)</f>
        <v>440</v>
      </c>
      <c r="B444" s="135">
        <v>102526436</v>
      </c>
      <c r="C444" s="135" t="s">
        <v>2988</v>
      </c>
      <c r="D444" s="136" t="s">
        <v>2989</v>
      </c>
      <c r="E444" s="135" t="s">
        <v>4</v>
      </c>
      <c r="F444" s="135" t="s">
        <v>3005</v>
      </c>
      <c r="G444" s="137">
        <f>IF(Data_Siswa[[#This Row],[Nama]]="","",IF(F444=F443,G443,G443+1))</f>
        <v>14</v>
      </c>
      <c r="H444" s="137" t="str">
        <f>CONCATENATE(Data_Siswa[[#This Row],[Kelas]],"-",COUNTIF(Data_Siswa[[#Headers],[Kelas]]:Data_Siswa[[#This Row],[Kelas]],Data_Siswa[[#This Row],[Kelas]]))</f>
        <v>10 AT 4-1</v>
      </c>
    </row>
    <row r="445" spans="1:8" x14ac:dyDescent="0.3">
      <c r="A445" s="134">
        <f>IF(Data_Siswa[[#This Row],[Nama]]="","",COUNTA(Data_Siswa[[#Headers],[Nama]]:Data_Siswa[[#This Row],[Nama]])-1)</f>
        <v>441</v>
      </c>
      <c r="B445" s="135">
        <v>102526437</v>
      </c>
      <c r="C445" s="135" t="s">
        <v>2990</v>
      </c>
      <c r="D445" s="136" t="s">
        <v>2991</v>
      </c>
      <c r="E445" s="135" t="s">
        <v>4</v>
      </c>
      <c r="F445" s="135" t="s">
        <v>3005</v>
      </c>
      <c r="G445" s="137">
        <f>IF(Data_Siswa[[#This Row],[Nama]]="","",IF(F445=F444,G444,G444+1))</f>
        <v>14</v>
      </c>
      <c r="H445" s="137" t="str">
        <f>CONCATENATE(Data_Siswa[[#This Row],[Kelas]],"-",COUNTIF(Data_Siswa[[#Headers],[Kelas]]:Data_Siswa[[#This Row],[Kelas]],Data_Siswa[[#This Row],[Kelas]]))</f>
        <v>10 AT 4-2</v>
      </c>
    </row>
    <row r="446" spans="1:8" x14ac:dyDescent="0.3">
      <c r="A446" s="134">
        <f>IF(Data_Siswa[[#This Row],[Nama]]="","",COUNTA(Data_Siswa[[#Headers],[Nama]]:Data_Siswa[[#This Row],[Nama]])-1)</f>
        <v>442</v>
      </c>
      <c r="B446" s="135">
        <v>102526439</v>
      </c>
      <c r="C446" s="135" t="s">
        <v>2992</v>
      </c>
      <c r="D446" s="136" t="s">
        <v>2993</v>
      </c>
      <c r="E446" s="135" t="s">
        <v>3</v>
      </c>
      <c r="F446" s="135" t="s">
        <v>3005</v>
      </c>
      <c r="G446" s="137">
        <f>IF(Data_Siswa[[#This Row],[Nama]]="","",IF(F446=F445,G445,G445+1))</f>
        <v>14</v>
      </c>
      <c r="H446" s="137" t="str">
        <f>CONCATENATE(Data_Siswa[[#This Row],[Kelas]],"-",COUNTIF(Data_Siswa[[#Headers],[Kelas]]:Data_Siswa[[#This Row],[Kelas]],Data_Siswa[[#This Row],[Kelas]]))</f>
        <v>10 AT 4-3</v>
      </c>
    </row>
    <row r="447" spans="1:8" x14ac:dyDescent="0.3">
      <c r="A447" s="134">
        <f>IF(Data_Siswa[[#This Row],[Nama]]="","",COUNTA(Data_Siswa[[#Headers],[Nama]]:Data_Siswa[[#This Row],[Nama]])-1)</f>
        <v>443</v>
      </c>
      <c r="B447" s="135">
        <v>102526440</v>
      </c>
      <c r="C447" s="135" t="s">
        <v>2994</v>
      </c>
      <c r="D447" s="136" t="s">
        <v>2995</v>
      </c>
      <c r="E447" s="135" t="s">
        <v>3</v>
      </c>
      <c r="F447" s="135" t="s">
        <v>3005</v>
      </c>
      <c r="G447" s="137">
        <f>IF(Data_Siswa[[#This Row],[Nama]]="","",IF(F447=F446,G446,G446+1))</f>
        <v>14</v>
      </c>
      <c r="H447" s="137" t="str">
        <f>CONCATENATE(Data_Siswa[[#This Row],[Kelas]],"-",COUNTIF(Data_Siswa[[#Headers],[Kelas]]:Data_Siswa[[#This Row],[Kelas]],Data_Siswa[[#This Row],[Kelas]]))</f>
        <v>10 AT 4-4</v>
      </c>
    </row>
    <row r="448" spans="1:8" x14ac:dyDescent="0.3">
      <c r="A448" s="134">
        <f>IF(Data_Siswa[[#This Row],[Nama]]="","",COUNTA(Data_Siswa[[#Headers],[Nama]]:Data_Siswa[[#This Row],[Nama]])-1)</f>
        <v>444</v>
      </c>
      <c r="B448" s="135">
        <v>102526441</v>
      </c>
      <c r="C448" s="135" t="s">
        <v>2996</v>
      </c>
      <c r="D448" s="136" t="s">
        <v>2997</v>
      </c>
      <c r="E448" s="135" t="s">
        <v>3</v>
      </c>
      <c r="F448" s="135" t="s">
        <v>3005</v>
      </c>
      <c r="G448" s="137">
        <f>IF(Data_Siswa[[#This Row],[Nama]]="","",IF(F448=F447,G447,G447+1))</f>
        <v>14</v>
      </c>
      <c r="H448" s="137" t="str">
        <f>CONCATENATE(Data_Siswa[[#This Row],[Kelas]],"-",COUNTIF(Data_Siswa[[#Headers],[Kelas]]:Data_Siswa[[#This Row],[Kelas]],Data_Siswa[[#This Row],[Kelas]]))</f>
        <v>10 AT 4-5</v>
      </c>
    </row>
    <row r="449" spans="1:8" x14ac:dyDescent="0.3">
      <c r="A449" s="134">
        <f>IF(Data_Siswa[[#This Row],[Nama]]="","",COUNTA(Data_Siswa[[#Headers],[Nama]]:Data_Siswa[[#This Row],[Nama]])-1)</f>
        <v>445</v>
      </c>
      <c r="B449" s="135">
        <v>102526442</v>
      </c>
      <c r="C449" s="135" t="s">
        <v>2998</v>
      </c>
      <c r="D449" s="136" t="s">
        <v>2999</v>
      </c>
      <c r="E449" s="135" t="s">
        <v>3</v>
      </c>
      <c r="F449" s="135" t="s">
        <v>3005</v>
      </c>
      <c r="G449" s="137">
        <f>IF(Data_Siswa[[#This Row],[Nama]]="","",IF(F449=F448,G448,G448+1))</f>
        <v>14</v>
      </c>
      <c r="H449" s="137" t="str">
        <f>CONCATENATE(Data_Siswa[[#This Row],[Kelas]],"-",COUNTIF(Data_Siswa[[#Headers],[Kelas]]:Data_Siswa[[#This Row],[Kelas]],Data_Siswa[[#This Row],[Kelas]]))</f>
        <v>10 AT 4-6</v>
      </c>
    </row>
    <row r="450" spans="1:8" x14ac:dyDescent="0.3">
      <c r="A450" s="134">
        <f>IF(Data_Siswa[[#This Row],[Nama]]="","",COUNTA(Data_Siswa[[#Headers],[Nama]]:Data_Siswa[[#This Row],[Nama]])-1)</f>
        <v>446</v>
      </c>
      <c r="B450" s="135">
        <v>102526443</v>
      </c>
      <c r="C450" s="135" t="s">
        <v>3000</v>
      </c>
      <c r="D450" s="136" t="s">
        <v>373</v>
      </c>
      <c r="E450" s="135" t="s">
        <v>4</v>
      </c>
      <c r="F450" s="135" t="s">
        <v>3005</v>
      </c>
      <c r="G450" s="137">
        <f>IF(Data_Siswa[[#This Row],[Nama]]="","",IF(F450=F449,G449,G449+1))</f>
        <v>14</v>
      </c>
      <c r="H450" s="137" t="str">
        <f>CONCATENATE(Data_Siswa[[#This Row],[Kelas]],"-",COUNTIF(Data_Siswa[[#Headers],[Kelas]]:Data_Siswa[[#This Row],[Kelas]],Data_Siswa[[#This Row],[Kelas]]))</f>
        <v>10 AT 4-7</v>
      </c>
    </row>
    <row r="451" spans="1:8" x14ac:dyDescent="0.3">
      <c r="A451" s="134">
        <f>IF(Data_Siswa[[#This Row],[Nama]]="","",COUNTA(Data_Siswa[[#Headers],[Nama]]:Data_Siswa[[#This Row],[Nama]])-1)</f>
        <v>447</v>
      </c>
      <c r="B451" s="135">
        <v>102526444</v>
      </c>
      <c r="C451" s="135" t="s">
        <v>3001</v>
      </c>
      <c r="D451" s="136" t="s">
        <v>3002</v>
      </c>
      <c r="E451" s="135" t="s">
        <v>4</v>
      </c>
      <c r="F451" s="135" t="s">
        <v>3005</v>
      </c>
      <c r="G451" s="137">
        <f>IF(Data_Siswa[[#This Row],[Nama]]="","",IF(F451=F450,G450,G450+1))</f>
        <v>14</v>
      </c>
      <c r="H451" s="137" t="str">
        <f>CONCATENATE(Data_Siswa[[#This Row],[Kelas]],"-",COUNTIF(Data_Siswa[[#Headers],[Kelas]]:Data_Siswa[[#This Row],[Kelas]],Data_Siswa[[#This Row],[Kelas]]))</f>
        <v>10 AT 4-8</v>
      </c>
    </row>
    <row r="452" spans="1:8" x14ac:dyDescent="0.3">
      <c r="A452" s="134">
        <f>IF(Data_Siswa[[#This Row],[Nama]]="","",COUNTA(Data_Siswa[[#Headers],[Nama]]:Data_Siswa[[#This Row],[Nama]])-1)</f>
        <v>448</v>
      </c>
      <c r="B452" s="135">
        <v>102526445</v>
      </c>
      <c r="C452" s="135" t="s">
        <v>3003</v>
      </c>
      <c r="D452" s="136" t="s">
        <v>3004</v>
      </c>
      <c r="E452" s="135" t="s">
        <v>3</v>
      </c>
      <c r="F452" s="135" t="s">
        <v>3005</v>
      </c>
      <c r="G452" s="137">
        <f>IF(Data_Siswa[[#This Row],[Nama]]="","",IF(F452=F451,G451,G451+1))</f>
        <v>14</v>
      </c>
      <c r="H452" s="137" t="str">
        <f>CONCATENATE(Data_Siswa[[#This Row],[Kelas]],"-",COUNTIF(Data_Siswa[[#Headers],[Kelas]]:Data_Siswa[[#This Row],[Kelas]],Data_Siswa[[#This Row],[Kelas]]))</f>
        <v>10 AT 4-9</v>
      </c>
    </row>
    <row r="453" spans="1:8" x14ac:dyDescent="0.3">
      <c r="A453" s="134">
        <f>IF(Data_Siswa[[#This Row],[Nama]]="","",COUNTA(Data_Siswa[[#Headers],[Nama]]:Data_Siswa[[#This Row],[Nama]])-1)</f>
        <v>449</v>
      </c>
      <c r="B453" s="135">
        <v>102526447</v>
      </c>
      <c r="C453" s="135" t="s">
        <v>3008</v>
      </c>
      <c r="D453" s="136" t="s">
        <v>3009</v>
      </c>
      <c r="E453" s="135" t="s">
        <v>3</v>
      </c>
      <c r="F453" s="135" t="s">
        <v>3005</v>
      </c>
      <c r="G453" s="137">
        <f>IF(Data_Siswa[[#This Row],[Nama]]="","",IF(F453=F452,G452,G452+1))</f>
        <v>14</v>
      </c>
      <c r="H453" s="137" t="str">
        <f>CONCATENATE(Data_Siswa[[#This Row],[Kelas]],"-",COUNTIF(Data_Siswa[[#Headers],[Kelas]]:Data_Siswa[[#This Row],[Kelas]],Data_Siswa[[#This Row],[Kelas]]))</f>
        <v>10 AT 4-10</v>
      </c>
    </row>
    <row r="454" spans="1:8" x14ac:dyDescent="0.3">
      <c r="A454" s="134">
        <f>IF(Data_Siswa[[#This Row],[Nama]]="","",COUNTA(Data_Siswa[[#Headers],[Nama]]:Data_Siswa[[#This Row],[Nama]])-1)</f>
        <v>450</v>
      </c>
      <c r="B454" s="135">
        <v>102526448</v>
      </c>
      <c r="C454" s="135" t="s">
        <v>3010</v>
      </c>
      <c r="D454" s="136" t="s">
        <v>3011</v>
      </c>
      <c r="E454" s="135" t="s">
        <v>3</v>
      </c>
      <c r="F454" s="135" t="s">
        <v>3005</v>
      </c>
      <c r="G454" s="137">
        <f>IF(Data_Siswa[[#This Row],[Nama]]="","",IF(F454=F453,G453,G453+1))</f>
        <v>14</v>
      </c>
      <c r="H454" s="137" t="str">
        <f>CONCATENATE(Data_Siswa[[#This Row],[Kelas]],"-",COUNTIF(Data_Siswa[[#Headers],[Kelas]]:Data_Siswa[[#This Row],[Kelas]],Data_Siswa[[#This Row],[Kelas]]))</f>
        <v>10 AT 4-11</v>
      </c>
    </row>
    <row r="455" spans="1:8" x14ac:dyDescent="0.3">
      <c r="A455" s="134">
        <f>IF(Data_Siswa[[#This Row],[Nama]]="","",COUNTA(Data_Siswa[[#Headers],[Nama]]:Data_Siswa[[#This Row],[Nama]])-1)</f>
        <v>451</v>
      </c>
      <c r="B455" s="135">
        <v>102526449</v>
      </c>
      <c r="C455" s="135" t="s">
        <v>3012</v>
      </c>
      <c r="D455" s="136" t="s">
        <v>3013</v>
      </c>
      <c r="E455" s="135" t="s">
        <v>4</v>
      </c>
      <c r="F455" s="135" t="s">
        <v>3005</v>
      </c>
      <c r="G455" s="137">
        <f>IF(Data_Siswa[[#This Row],[Nama]]="","",IF(F455=F454,G454,G454+1))</f>
        <v>14</v>
      </c>
      <c r="H455" s="137" t="str">
        <f>CONCATENATE(Data_Siswa[[#This Row],[Kelas]],"-",COUNTIF(Data_Siswa[[#Headers],[Kelas]]:Data_Siswa[[#This Row],[Kelas]],Data_Siswa[[#This Row],[Kelas]]))</f>
        <v>10 AT 4-12</v>
      </c>
    </row>
    <row r="456" spans="1:8" x14ac:dyDescent="0.3">
      <c r="A456" s="134">
        <f>IF(Data_Siswa[[#This Row],[Nama]]="","",COUNTA(Data_Siswa[[#Headers],[Nama]]:Data_Siswa[[#This Row],[Nama]])-1)</f>
        <v>452</v>
      </c>
      <c r="B456" s="135">
        <v>102526450</v>
      </c>
      <c r="C456" s="135" t="s">
        <v>3014</v>
      </c>
      <c r="D456" s="136" t="s">
        <v>3015</v>
      </c>
      <c r="E456" s="135" t="s">
        <v>3</v>
      </c>
      <c r="F456" s="135" t="s">
        <v>3005</v>
      </c>
      <c r="G456" s="137">
        <f>IF(Data_Siswa[[#This Row],[Nama]]="","",IF(F456=F455,G455,G455+1))</f>
        <v>14</v>
      </c>
      <c r="H456" s="137" t="str">
        <f>CONCATENATE(Data_Siswa[[#This Row],[Kelas]],"-",COUNTIF(Data_Siswa[[#Headers],[Kelas]]:Data_Siswa[[#This Row],[Kelas]],Data_Siswa[[#This Row],[Kelas]]))</f>
        <v>10 AT 4-13</v>
      </c>
    </row>
    <row r="457" spans="1:8" x14ac:dyDescent="0.3">
      <c r="A457" s="134">
        <f>IF(Data_Siswa[[#This Row],[Nama]]="","",COUNTA(Data_Siswa[[#Headers],[Nama]]:Data_Siswa[[#This Row],[Nama]])-1)</f>
        <v>453</v>
      </c>
      <c r="B457" s="135">
        <v>102526452</v>
      </c>
      <c r="C457" s="135" t="s">
        <v>3018</v>
      </c>
      <c r="D457" s="136" t="s">
        <v>3019</v>
      </c>
      <c r="E457" s="135" t="s">
        <v>3</v>
      </c>
      <c r="F457" s="135" t="s">
        <v>3005</v>
      </c>
      <c r="G457" s="137">
        <f>IF(Data_Siswa[[#This Row],[Nama]]="","",IF(F457=F456,G456,G456+1))</f>
        <v>14</v>
      </c>
      <c r="H457" s="137" t="str">
        <f>CONCATENATE(Data_Siswa[[#This Row],[Kelas]],"-",COUNTIF(Data_Siswa[[#Headers],[Kelas]]:Data_Siswa[[#This Row],[Kelas]],Data_Siswa[[#This Row],[Kelas]]))</f>
        <v>10 AT 4-14</v>
      </c>
    </row>
    <row r="458" spans="1:8" x14ac:dyDescent="0.3">
      <c r="A458" s="134">
        <f>IF(Data_Siswa[[#This Row],[Nama]]="","",COUNTA(Data_Siswa[[#Headers],[Nama]]:Data_Siswa[[#This Row],[Nama]])-1)</f>
        <v>454</v>
      </c>
      <c r="B458" s="135">
        <v>102526453</v>
      </c>
      <c r="C458" s="135" t="s">
        <v>3020</v>
      </c>
      <c r="D458" s="136" t="s">
        <v>3021</v>
      </c>
      <c r="E458" s="135" t="s">
        <v>3</v>
      </c>
      <c r="F458" s="135" t="s">
        <v>3005</v>
      </c>
      <c r="G458" s="137">
        <f>IF(Data_Siswa[[#This Row],[Nama]]="","",IF(F458=F457,G457,G457+1))</f>
        <v>14</v>
      </c>
      <c r="H458" s="137" t="str">
        <f>CONCATENATE(Data_Siswa[[#This Row],[Kelas]],"-",COUNTIF(Data_Siswa[[#Headers],[Kelas]]:Data_Siswa[[#This Row],[Kelas]],Data_Siswa[[#This Row],[Kelas]]))</f>
        <v>10 AT 4-15</v>
      </c>
    </row>
    <row r="459" spans="1:8" x14ac:dyDescent="0.3">
      <c r="A459" s="134">
        <f>IF(Data_Siswa[[#This Row],[Nama]]="","",COUNTA(Data_Siswa[[#Headers],[Nama]]:Data_Siswa[[#This Row],[Nama]])-1)</f>
        <v>455</v>
      </c>
      <c r="B459" s="135">
        <v>102526455</v>
      </c>
      <c r="C459" s="135" t="s">
        <v>3024</v>
      </c>
      <c r="D459" s="136" t="s">
        <v>3025</v>
      </c>
      <c r="E459" s="135" t="s">
        <v>4</v>
      </c>
      <c r="F459" s="135" t="s">
        <v>3005</v>
      </c>
      <c r="G459" s="137">
        <f>IF(Data_Siswa[[#This Row],[Nama]]="","",IF(F459=F458,G458,G458+1))</f>
        <v>14</v>
      </c>
      <c r="H459" s="137" t="str">
        <f>CONCATENATE(Data_Siswa[[#This Row],[Kelas]],"-",COUNTIF(Data_Siswa[[#Headers],[Kelas]]:Data_Siswa[[#This Row],[Kelas]],Data_Siswa[[#This Row],[Kelas]]))</f>
        <v>10 AT 4-16</v>
      </c>
    </row>
    <row r="460" spans="1:8" x14ac:dyDescent="0.3">
      <c r="A460" s="134">
        <f>IF(Data_Siswa[[#This Row],[Nama]]="","",COUNTA(Data_Siswa[[#Headers],[Nama]]:Data_Siswa[[#This Row],[Nama]])-1)</f>
        <v>456</v>
      </c>
      <c r="B460" s="135">
        <v>102526456</v>
      </c>
      <c r="C460" s="135" t="s">
        <v>3026</v>
      </c>
      <c r="D460" s="136" t="s">
        <v>3027</v>
      </c>
      <c r="E460" s="135" t="s">
        <v>3</v>
      </c>
      <c r="F460" s="135" t="s">
        <v>3005</v>
      </c>
      <c r="G460" s="137">
        <f>IF(Data_Siswa[[#This Row],[Nama]]="","",IF(F460=F459,G459,G459+1))</f>
        <v>14</v>
      </c>
      <c r="H460" s="137" t="str">
        <f>CONCATENATE(Data_Siswa[[#This Row],[Kelas]],"-",COUNTIF(Data_Siswa[[#Headers],[Kelas]]:Data_Siswa[[#This Row],[Kelas]],Data_Siswa[[#This Row],[Kelas]]))</f>
        <v>10 AT 4-17</v>
      </c>
    </row>
    <row r="461" spans="1:8" x14ac:dyDescent="0.3">
      <c r="A461" s="134">
        <f>IF(Data_Siswa[[#This Row],[Nama]]="","",COUNTA(Data_Siswa[[#Headers],[Nama]]:Data_Siswa[[#This Row],[Nama]])-1)</f>
        <v>457</v>
      </c>
      <c r="B461" s="135">
        <v>102526457</v>
      </c>
      <c r="C461" s="135" t="s">
        <v>3028</v>
      </c>
      <c r="D461" s="136" t="s">
        <v>3029</v>
      </c>
      <c r="E461" s="135" t="s">
        <v>3</v>
      </c>
      <c r="F461" s="135" t="s">
        <v>3005</v>
      </c>
      <c r="G461" s="137">
        <f>IF(Data_Siswa[[#This Row],[Nama]]="","",IF(F461=F460,G460,G460+1))</f>
        <v>14</v>
      </c>
      <c r="H461" s="137" t="str">
        <f>CONCATENATE(Data_Siswa[[#This Row],[Kelas]],"-",COUNTIF(Data_Siswa[[#Headers],[Kelas]]:Data_Siswa[[#This Row],[Kelas]],Data_Siswa[[#This Row],[Kelas]]))</f>
        <v>10 AT 4-18</v>
      </c>
    </row>
    <row r="462" spans="1:8" x14ac:dyDescent="0.3">
      <c r="A462" s="134">
        <f>IF(Data_Siswa[[#This Row],[Nama]]="","",COUNTA(Data_Siswa[[#Headers],[Nama]]:Data_Siswa[[#This Row],[Nama]])-1)</f>
        <v>458</v>
      </c>
      <c r="B462" s="135">
        <v>102526458</v>
      </c>
      <c r="C462" s="135" t="s">
        <v>3030</v>
      </c>
      <c r="D462" s="136" t="s">
        <v>3031</v>
      </c>
      <c r="E462" s="135" t="s">
        <v>3</v>
      </c>
      <c r="F462" s="135" t="s">
        <v>3005</v>
      </c>
      <c r="G462" s="137">
        <f>IF(Data_Siswa[[#This Row],[Nama]]="","",IF(F462=F461,G461,G461+1))</f>
        <v>14</v>
      </c>
      <c r="H462" s="137" t="str">
        <f>CONCATENATE(Data_Siswa[[#This Row],[Kelas]],"-",COUNTIF(Data_Siswa[[#Headers],[Kelas]]:Data_Siswa[[#This Row],[Kelas]],Data_Siswa[[#This Row],[Kelas]]))</f>
        <v>10 AT 4-19</v>
      </c>
    </row>
    <row r="463" spans="1:8" x14ac:dyDescent="0.3">
      <c r="A463" s="134">
        <f>IF(Data_Siswa[[#This Row],[Nama]]="","",COUNTA(Data_Siswa[[#Headers],[Nama]]:Data_Siswa[[#This Row],[Nama]])-1)</f>
        <v>459</v>
      </c>
      <c r="B463" s="135">
        <v>102526460</v>
      </c>
      <c r="C463" s="135" t="s">
        <v>3034</v>
      </c>
      <c r="D463" s="136" t="s">
        <v>3035</v>
      </c>
      <c r="E463" s="135" t="s">
        <v>4</v>
      </c>
      <c r="F463" s="135" t="s">
        <v>3005</v>
      </c>
      <c r="G463" s="137">
        <f>IF(Data_Siswa[[#This Row],[Nama]]="","",IF(F463=F462,G462,G462+1))</f>
        <v>14</v>
      </c>
      <c r="H463" s="137" t="str">
        <f>CONCATENATE(Data_Siswa[[#This Row],[Kelas]],"-",COUNTIF(Data_Siswa[[#Headers],[Kelas]]:Data_Siswa[[#This Row],[Kelas]],Data_Siswa[[#This Row],[Kelas]]))</f>
        <v>10 AT 4-20</v>
      </c>
    </row>
    <row r="464" spans="1:8" x14ac:dyDescent="0.3">
      <c r="A464" s="134">
        <f>IF(Data_Siswa[[#This Row],[Nama]]="","",COUNTA(Data_Siswa[[#Headers],[Nama]]:Data_Siswa[[#This Row],[Nama]])-1)</f>
        <v>460</v>
      </c>
      <c r="B464" s="135">
        <v>102526461</v>
      </c>
      <c r="C464" s="135" t="s">
        <v>3036</v>
      </c>
      <c r="D464" s="136" t="s">
        <v>3037</v>
      </c>
      <c r="E464" s="135" t="s">
        <v>4</v>
      </c>
      <c r="F464" s="135" t="s">
        <v>3005</v>
      </c>
      <c r="G464" s="137">
        <f>IF(Data_Siswa[[#This Row],[Nama]]="","",IF(F464=F463,G463,G463+1))</f>
        <v>14</v>
      </c>
      <c r="H464" s="137" t="str">
        <f>CONCATENATE(Data_Siswa[[#This Row],[Kelas]],"-",COUNTIF(Data_Siswa[[#Headers],[Kelas]]:Data_Siswa[[#This Row],[Kelas]],Data_Siswa[[#This Row],[Kelas]]))</f>
        <v>10 AT 4-21</v>
      </c>
    </row>
    <row r="465" spans="1:8" x14ac:dyDescent="0.3">
      <c r="A465" s="134">
        <f>IF(Data_Siswa[[#This Row],[Nama]]="","",COUNTA(Data_Siswa[[#Headers],[Nama]]:Data_Siswa[[#This Row],[Nama]])-1)</f>
        <v>461</v>
      </c>
      <c r="B465" s="135">
        <v>102526462</v>
      </c>
      <c r="C465" s="135" t="s">
        <v>3038</v>
      </c>
      <c r="D465" s="136" t="s">
        <v>3039</v>
      </c>
      <c r="E465" s="135" t="s">
        <v>3</v>
      </c>
      <c r="F465" s="135" t="s">
        <v>3005</v>
      </c>
      <c r="G465" s="137">
        <f>IF(Data_Siswa[[#This Row],[Nama]]="","",IF(F465=F464,G464,G464+1))</f>
        <v>14</v>
      </c>
      <c r="H465" s="137" t="str">
        <f>CONCATENATE(Data_Siswa[[#This Row],[Kelas]],"-",COUNTIF(Data_Siswa[[#Headers],[Kelas]]:Data_Siswa[[#This Row],[Kelas]],Data_Siswa[[#This Row],[Kelas]]))</f>
        <v>10 AT 4-22</v>
      </c>
    </row>
    <row r="466" spans="1:8" x14ac:dyDescent="0.3">
      <c r="A466" s="134">
        <f>IF(Data_Siswa[[#This Row],[Nama]]="","",COUNTA(Data_Siswa[[#Headers],[Nama]]:Data_Siswa[[#This Row],[Nama]])-1)</f>
        <v>462</v>
      </c>
      <c r="B466" s="135">
        <v>102526463</v>
      </c>
      <c r="C466" s="135" t="s">
        <v>3040</v>
      </c>
      <c r="D466" s="136" t="s">
        <v>3041</v>
      </c>
      <c r="E466" s="135" t="s">
        <v>3</v>
      </c>
      <c r="F466" s="135" t="s">
        <v>3005</v>
      </c>
      <c r="G466" s="137">
        <f>IF(Data_Siswa[[#This Row],[Nama]]="","",IF(F466=F465,G465,G465+1))</f>
        <v>14</v>
      </c>
      <c r="H466" s="137" t="str">
        <f>CONCATENATE(Data_Siswa[[#This Row],[Kelas]],"-",COUNTIF(Data_Siswa[[#Headers],[Kelas]]:Data_Siswa[[#This Row],[Kelas]],Data_Siswa[[#This Row],[Kelas]]))</f>
        <v>10 AT 4-23</v>
      </c>
    </row>
    <row r="467" spans="1:8" x14ac:dyDescent="0.3">
      <c r="A467" s="134">
        <f>IF(Data_Siswa[[#This Row],[Nama]]="","",COUNTA(Data_Siswa[[#Headers],[Nama]]:Data_Siswa[[#This Row],[Nama]])-1)</f>
        <v>463</v>
      </c>
      <c r="B467" s="135">
        <v>102526464</v>
      </c>
      <c r="C467" s="135" t="s">
        <v>3042</v>
      </c>
      <c r="D467" s="136" t="s">
        <v>3043</v>
      </c>
      <c r="E467" s="135" t="s">
        <v>4</v>
      </c>
      <c r="F467" s="135" t="s">
        <v>3005</v>
      </c>
      <c r="G467" s="137">
        <f>IF(Data_Siswa[[#This Row],[Nama]]="","",IF(F467=F466,G466,G466+1))</f>
        <v>14</v>
      </c>
      <c r="H467" s="137" t="str">
        <f>CONCATENATE(Data_Siswa[[#This Row],[Kelas]],"-",COUNTIF(Data_Siswa[[#Headers],[Kelas]]:Data_Siswa[[#This Row],[Kelas]],Data_Siswa[[#This Row],[Kelas]]))</f>
        <v>10 AT 4-24</v>
      </c>
    </row>
    <row r="468" spans="1:8" x14ac:dyDescent="0.3">
      <c r="A468" s="134">
        <f>IF(Data_Siswa[[#This Row],[Nama]]="","",COUNTA(Data_Siswa[[#Headers],[Nama]]:Data_Siswa[[#This Row],[Nama]])-1)</f>
        <v>464</v>
      </c>
      <c r="B468" s="135">
        <v>102526465</v>
      </c>
      <c r="C468" s="135" t="s">
        <v>3044</v>
      </c>
      <c r="D468" s="136" t="s">
        <v>3045</v>
      </c>
      <c r="E468" s="135" t="s">
        <v>3</v>
      </c>
      <c r="F468" s="135" t="s">
        <v>3005</v>
      </c>
      <c r="G468" s="137">
        <f>IF(Data_Siswa[[#This Row],[Nama]]="","",IF(F468=F467,G467,G467+1))</f>
        <v>14</v>
      </c>
      <c r="H468" s="137" t="str">
        <f>CONCATENATE(Data_Siswa[[#This Row],[Kelas]],"-",COUNTIF(Data_Siswa[[#Headers],[Kelas]]:Data_Siswa[[#This Row],[Kelas]],Data_Siswa[[#This Row],[Kelas]]))</f>
        <v>10 AT 4-25</v>
      </c>
    </row>
    <row r="469" spans="1:8" x14ac:dyDescent="0.3">
      <c r="A469" s="134">
        <f>IF(Data_Siswa[[#This Row],[Nama]]="","",COUNTA(Data_Siswa[[#Headers],[Nama]]:Data_Siswa[[#This Row],[Nama]])-1)</f>
        <v>465</v>
      </c>
      <c r="B469" s="135">
        <v>102526466</v>
      </c>
      <c r="C469" s="135" t="s">
        <v>3046</v>
      </c>
      <c r="D469" s="136" t="s">
        <v>3047</v>
      </c>
      <c r="E469" s="135" t="s">
        <v>3</v>
      </c>
      <c r="F469" s="135" t="s">
        <v>3005</v>
      </c>
      <c r="G469" s="137">
        <f>IF(Data_Siswa[[#This Row],[Nama]]="","",IF(F469=F468,G468,G468+1))</f>
        <v>14</v>
      </c>
      <c r="H469" s="137" t="str">
        <f>CONCATENATE(Data_Siswa[[#This Row],[Kelas]],"-",COUNTIF(Data_Siswa[[#Headers],[Kelas]]:Data_Siswa[[#This Row],[Kelas]],Data_Siswa[[#This Row],[Kelas]]))</f>
        <v>10 AT 4-26</v>
      </c>
    </row>
    <row r="470" spans="1:8" x14ac:dyDescent="0.3">
      <c r="A470" s="134">
        <f>IF(Data_Siswa[[#This Row],[Nama]]="","",COUNTA(Data_Siswa[[#Headers],[Nama]]:Data_Siswa[[#This Row],[Nama]])-1)</f>
        <v>466</v>
      </c>
      <c r="B470" s="135">
        <v>102526467</v>
      </c>
      <c r="C470" s="135" t="s">
        <v>3048</v>
      </c>
      <c r="D470" s="136" t="s">
        <v>3049</v>
      </c>
      <c r="E470" s="135" t="s">
        <v>3</v>
      </c>
      <c r="F470" s="135" t="s">
        <v>3005</v>
      </c>
      <c r="G470" s="137">
        <f>IF(Data_Siswa[[#This Row],[Nama]]="","",IF(F470=F469,G469,G469+1))</f>
        <v>14</v>
      </c>
      <c r="H470" s="137" t="str">
        <f>CONCATENATE(Data_Siswa[[#This Row],[Kelas]],"-",COUNTIF(Data_Siswa[[#Headers],[Kelas]]:Data_Siswa[[#This Row],[Kelas]],Data_Siswa[[#This Row],[Kelas]]))</f>
        <v>10 AT 4-27</v>
      </c>
    </row>
    <row r="471" spans="1:8" x14ac:dyDescent="0.3">
      <c r="A471" s="134">
        <f>IF(Data_Siswa[[#This Row],[Nama]]="","",COUNTA(Data_Siswa[[#Headers],[Nama]]:Data_Siswa[[#This Row],[Nama]])-1)</f>
        <v>467</v>
      </c>
      <c r="B471" s="135">
        <v>102526470</v>
      </c>
      <c r="C471" s="135" t="s">
        <v>3054</v>
      </c>
      <c r="D471" s="136" t="s">
        <v>3055</v>
      </c>
      <c r="E471" s="135" t="s">
        <v>4</v>
      </c>
      <c r="F471" s="135" t="s">
        <v>3005</v>
      </c>
      <c r="G471" s="137">
        <f>IF(Data_Siswa[[#This Row],[Nama]]="","",IF(F471=F470,G470,G470+1))</f>
        <v>14</v>
      </c>
      <c r="H471" s="137" t="str">
        <f>CONCATENATE(Data_Siswa[[#This Row],[Kelas]],"-",COUNTIF(Data_Siswa[[#Headers],[Kelas]]:Data_Siswa[[#This Row],[Kelas]],Data_Siswa[[#This Row],[Kelas]]))</f>
        <v>10 AT 4-28</v>
      </c>
    </row>
    <row r="472" spans="1:8" x14ac:dyDescent="0.3">
      <c r="A472" s="134">
        <f>IF(Data_Siswa[[#This Row],[Nama]]="","",COUNTA(Data_Siswa[[#Headers],[Nama]]:Data_Siswa[[#This Row],[Nama]])-1)</f>
        <v>468</v>
      </c>
      <c r="B472" s="135">
        <v>102526471</v>
      </c>
      <c r="C472" s="135" t="s">
        <v>3056</v>
      </c>
      <c r="D472" s="136" t="s">
        <v>3057</v>
      </c>
      <c r="E472" s="135" t="s">
        <v>4</v>
      </c>
      <c r="F472" s="135" t="s">
        <v>3005</v>
      </c>
      <c r="G472" s="137">
        <f>IF(Data_Siswa[[#This Row],[Nama]]="","",IF(F472=F471,G471,G471+1))</f>
        <v>14</v>
      </c>
      <c r="H472" s="137" t="str">
        <f>CONCATENATE(Data_Siswa[[#This Row],[Kelas]],"-",COUNTIF(Data_Siswa[[#Headers],[Kelas]]:Data_Siswa[[#This Row],[Kelas]],Data_Siswa[[#This Row],[Kelas]]))</f>
        <v>10 AT 4-29</v>
      </c>
    </row>
    <row r="473" spans="1:8" x14ac:dyDescent="0.3">
      <c r="A473" s="134">
        <f>IF(Data_Siswa[[#This Row],[Nama]]="","",COUNTA(Data_Siswa[[#Headers],[Nama]]:Data_Siswa[[#This Row],[Nama]])-1)</f>
        <v>469</v>
      </c>
      <c r="B473" s="135">
        <v>102526472</v>
      </c>
      <c r="C473" s="135" t="s">
        <v>3058</v>
      </c>
      <c r="D473" s="136" t="s">
        <v>3059</v>
      </c>
      <c r="E473" s="135" t="s">
        <v>4</v>
      </c>
      <c r="F473" s="135" t="s">
        <v>3005</v>
      </c>
      <c r="G473" s="137">
        <f>IF(Data_Siswa[[#This Row],[Nama]]="","",IF(F473=F472,G472,G472+1))</f>
        <v>14</v>
      </c>
      <c r="H473" s="137" t="str">
        <f>CONCATENATE(Data_Siswa[[#This Row],[Kelas]],"-",COUNTIF(Data_Siswa[[#Headers],[Kelas]]:Data_Siswa[[#This Row],[Kelas]],Data_Siswa[[#This Row],[Kelas]]))</f>
        <v>10 AT 4-30</v>
      </c>
    </row>
    <row r="474" spans="1:8" x14ac:dyDescent="0.3">
      <c r="A474" s="134">
        <f>IF(Data_Siswa[[#This Row],[Nama]]="","",COUNTA(Data_Siswa[[#Headers],[Nama]]:Data_Siswa[[#This Row],[Nama]])-1)</f>
        <v>470</v>
      </c>
      <c r="B474" s="135">
        <v>102526473</v>
      </c>
      <c r="C474" s="135" t="s">
        <v>3060</v>
      </c>
      <c r="D474" s="136" t="s">
        <v>3061</v>
      </c>
      <c r="E474" s="135" t="s">
        <v>3</v>
      </c>
      <c r="F474" s="135" t="s">
        <v>3005</v>
      </c>
      <c r="G474" s="137">
        <f>IF(Data_Siswa[[#This Row],[Nama]]="","",IF(F474=F473,G473,G473+1))</f>
        <v>14</v>
      </c>
      <c r="H474" s="137" t="str">
        <f>CONCATENATE(Data_Siswa[[#This Row],[Kelas]],"-",COUNTIF(Data_Siswa[[#Headers],[Kelas]]:Data_Siswa[[#This Row],[Kelas]],Data_Siswa[[#This Row],[Kelas]]))</f>
        <v>10 AT 4-31</v>
      </c>
    </row>
    <row r="475" spans="1:8" x14ac:dyDescent="0.3">
      <c r="A475" s="134">
        <f>IF(Data_Siswa[[#This Row],[Nama]]="","",COUNTA(Data_Siswa[[#Headers],[Nama]]:Data_Siswa[[#This Row],[Nama]])-1)</f>
        <v>471</v>
      </c>
      <c r="B475" s="135">
        <v>102526474</v>
      </c>
      <c r="C475" s="135" t="s">
        <v>3062</v>
      </c>
      <c r="D475" s="136" t="s">
        <v>3063</v>
      </c>
      <c r="E475" s="135" t="s">
        <v>4</v>
      </c>
      <c r="F475" s="135" t="s">
        <v>3005</v>
      </c>
      <c r="G475" s="137">
        <f>IF(Data_Siswa[[#This Row],[Nama]]="","",IF(F475=F474,G474,G474+1))</f>
        <v>14</v>
      </c>
      <c r="H475" s="137" t="str">
        <f>CONCATENATE(Data_Siswa[[#This Row],[Kelas]],"-",COUNTIF(Data_Siswa[[#Headers],[Kelas]]:Data_Siswa[[#This Row],[Kelas]],Data_Siswa[[#This Row],[Kelas]]))</f>
        <v>10 AT 4-32</v>
      </c>
    </row>
    <row r="476" spans="1:8" x14ac:dyDescent="0.3">
      <c r="A476" s="134">
        <f>IF(Data_Siswa[[#This Row],[Nama]]="","",COUNTA(Data_Siswa[[#Headers],[Nama]]:Data_Siswa[[#This Row],[Nama]])-1)</f>
        <v>472</v>
      </c>
      <c r="B476" s="135">
        <v>102526475</v>
      </c>
      <c r="C476" s="135" t="s">
        <v>3064</v>
      </c>
      <c r="D476" s="136" t="s">
        <v>3065</v>
      </c>
      <c r="E476" s="135" t="s">
        <v>3</v>
      </c>
      <c r="F476" s="135" t="s">
        <v>3005</v>
      </c>
      <c r="G476" s="137">
        <f>IF(Data_Siswa[[#This Row],[Nama]]="","",IF(F476=F475,G475,G475+1))</f>
        <v>14</v>
      </c>
      <c r="H476" s="137" t="str">
        <f>CONCATENATE(Data_Siswa[[#This Row],[Kelas]],"-",COUNTIF(Data_Siswa[[#Headers],[Kelas]]:Data_Siswa[[#This Row],[Kelas]],Data_Siswa[[#This Row],[Kelas]]))</f>
        <v>10 AT 4-33</v>
      </c>
    </row>
    <row r="477" spans="1:8" x14ac:dyDescent="0.3">
      <c r="A477" s="134">
        <f>IF(Data_Siswa[[#This Row],[Nama]]="","",COUNTA(Data_Siswa[[#Headers],[Nama]]:Data_Siswa[[#This Row],[Nama]])-1)</f>
        <v>473</v>
      </c>
      <c r="B477" s="135">
        <v>102526478</v>
      </c>
      <c r="C477" s="135" t="s">
        <v>3070</v>
      </c>
      <c r="D477" s="136" t="s">
        <v>3071</v>
      </c>
      <c r="E477" s="135" t="s">
        <v>3</v>
      </c>
      <c r="F477" s="135" t="s">
        <v>3005</v>
      </c>
      <c r="G477" s="137">
        <f>IF(Data_Siswa[[#This Row],[Nama]]="","",IF(F477=F476,G476,G476+1))</f>
        <v>14</v>
      </c>
      <c r="H477" s="137" t="str">
        <f>CONCATENATE(Data_Siswa[[#This Row],[Kelas]],"-",COUNTIF(Data_Siswa[[#Headers],[Kelas]]:Data_Siswa[[#This Row],[Kelas]],Data_Siswa[[#This Row],[Kelas]]))</f>
        <v>10 AT 4-34</v>
      </c>
    </row>
    <row r="478" spans="1:8" x14ac:dyDescent="0.3">
      <c r="A478" s="134">
        <f>IF(Data_Siswa[[#This Row],[Nama]]="","",COUNTA(Data_Siswa[[#Headers],[Nama]]:Data_Siswa[[#This Row],[Nama]])-1)</f>
        <v>474</v>
      </c>
      <c r="B478" s="135">
        <v>102526479</v>
      </c>
      <c r="C478" s="135" t="s">
        <v>3072</v>
      </c>
      <c r="D478" s="136" t="s">
        <v>3073</v>
      </c>
      <c r="E478" s="135" t="s">
        <v>3</v>
      </c>
      <c r="F478" s="135" t="s">
        <v>3005</v>
      </c>
      <c r="G478" s="137">
        <f>IF(Data_Siswa[[#This Row],[Nama]]="","",IF(F478=F477,G477,G477+1))</f>
        <v>14</v>
      </c>
      <c r="H478" s="137" t="str">
        <f>CONCATENATE(Data_Siswa[[#This Row],[Kelas]],"-",COUNTIF(Data_Siswa[[#Headers],[Kelas]]:Data_Siswa[[#This Row],[Kelas]],Data_Siswa[[#This Row],[Kelas]]))</f>
        <v>10 AT 4-35</v>
      </c>
    </row>
    <row r="479" spans="1:8" x14ac:dyDescent="0.3">
      <c r="A479" s="134">
        <f>IF(Data_Siswa[[#This Row],[Nama]]="","",COUNTA(Data_Siswa[[#Headers],[Nama]]:Data_Siswa[[#This Row],[Nama]])-1)</f>
        <v>475</v>
      </c>
      <c r="B479" s="135">
        <v>102526480</v>
      </c>
      <c r="C479" s="135" t="s">
        <v>3074</v>
      </c>
      <c r="D479" s="136" t="s">
        <v>3075</v>
      </c>
      <c r="E479" s="135" t="s">
        <v>3</v>
      </c>
      <c r="F479" s="135" t="s">
        <v>3005</v>
      </c>
      <c r="G479" s="137">
        <f>IF(Data_Siswa[[#This Row],[Nama]]="","",IF(F479=F478,G478,G478+1))</f>
        <v>14</v>
      </c>
      <c r="H479" s="137" t="str">
        <f>CONCATENATE(Data_Siswa[[#This Row],[Kelas]],"-",COUNTIF(Data_Siswa[[#Headers],[Kelas]]:Data_Siswa[[#This Row],[Kelas]],Data_Siswa[[#This Row],[Kelas]]))</f>
        <v>10 AT 4-36</v>
      </c>
    </row>
    <row r="480" spans="1:8" x14ac:dyDescent="0.3">
      <c r="A480" s="134">
        <f>IF(Data_Siswa[[#This Row],[Nama]]="","",COUNTA(Data_Siswa[[#Headers],[Nama]]:Data_Siswa[[#This Row],[Nama]])-1)</f>
        <v>476</v>
      </c>
      <c r="B480" s="135">
        <v>102526481</v>
      </c>
      <c r="C480" s="135" t="s">
        <v>3076</v>
      </c>
      <c r="D480" s="136" t="s">
        <v>3077</v>
      </c>
      <c r="E480" s="135" t="s">
        <v>3</v>
      </c>
      <c r="F480" s="135" t="s">
        <v>3078</v>
      </c>
      <c r="G480" s="137">
        <f>IF(Data_Siswa[[#This Row],[Nama]]="","",IF(F480=F479,G479,G479+1))</f>
        <v>15</v>
      </c>
      <c r="H480" s="137" t="str">
        <f>CONCATENATE(Data_Siswa[[#This Row],[Kelas]],"-",COUNTIF(Data_Siswa[[#Headers],[Kelas]]:Data_Siswa[[#This Row],[Kelas]],Data_Siswa[[#This Row],[Kelas]]))</f>
        <v>10 AT 5-1</v>
      </c>
    </row>
    <row r="481" spans="1:8" x14ac:dyDescent="0.3">
      <c r="A481" s="134">
        <f>IF(Data_Siswa[[#This Row],[Nama]]="","",COUNTA(Data_Siswa[[#Headers],[Nama]]:Data_Siswa[[#This Row],[Nama]])-1)</f>
        <v>477</v>
      </c>
      <c r="B481" s="135">
        <v>102526482</v>
      </c>
      <c r="C481" s="135" t="s">
        <v>3079</v>
      </c>
      <c r="D481" s="136" t="s">
        <v>3080</v>
      </c>
      <c r="E481" s="135" t="s">
        <v>3</v>
      </c>
      <c r="F481" s="135" t="s">
        <v>3078</v>
      </c>
      <c r="G481" s="137">
        <f>IF(Data_Siswa[[#This Row],[Nama]]="","",IF(F481=F480,G480,G480+1))</f>
        <v>15</v>
      </c>
      <c r="H481" s="137" t="str">
        <f>CONCATENATE(Data_Siswa[[#This Row],[Kelas]],"-",COUNTIF(Data_Siswa[[#Headers],[Kelas]]:Data_Siswa[[#This Row],[Kelas]],Data_Siswa[[#This Row],[Kelas]]))</f>
        <v>10 AT 5-2</v>
      </c>
    </row>
    <row r="482" spans="1:8" x14ac:dyDescent="0.3">
      <c r="A482" s="134">
        <f>IF(Data_Siswa[[#This Row],[Nama]]="","",COUNTA(Data_Siswa[[#Headers],[Nama]]:Data_Siswa[[#This Row],[Nama]])-1)</f>
        <v>478</v>
      </c>
      <c r="B482" s="135">
        <v>102526483</v>
      </c>
      <c r="C482" s="135" t="s">
        <v>3081</v>
      </c>
      <c r="D482" s="136" t="s">
        <v>3082</v>
      </c>
      <c r="E482" s="135" t="s">
        <v>3</v>
      </c>
      <c r="F482" s="135" t="s">
        <v>3078</v>
      </c>
      <c r="G482" s="137">
        <f>IF(Data_Siswa[[#This Row],[Nama]]="","",IF(F482=F481,G481,G481+1))</f>
        <v>15</v>
      </c>
      <c r="H482" s="137" t="str">
        <f>CONCATENATE(Data_Siswa[[#This Row],[Kelas]],"-",COUNTIF(Data_Siswa[[#Headers],[Kelas]]:Data_Siswa[[#This Row],[Kelas]],Data_Siswa[[#This Row],[Kelas]]))</f>
        <v>10 AT 5-3</v>
      </c>
    </row>
    <row r="483" spans="1:8" x14ac:dyDescent="0.3">
      <c r="A483" s="134">
        <f>IF(Data_Siswa[[#This Row],[Nama]]="","",COUNTA(Data_Siswa[[#Headers],[Nama]]:Data_Siswa[[#This Row],[Nama]])-1)</f>
        <v>479</v>
      </c>
      <c r="B483" s="135">
        <v>102526484</v>
      </c>
      <c r="C483" s="135" t="s">
        <v>3083</v>
      </c>
      <c r="D483" s="136" t="s">
        <v>3084</v>
      </c>
      <c r="E483" s="135" t="s">
        <v>3</v>
      </c>
      <c r="F483" s="135" t="s">
        <v>3078</v>
      </c>
      <c r="G483" s="137">
        <f>IF(Data_Siswa[[#This Row],[Nama]]="","",IF(F483=F482,G482,G482+1))</f>
        <v>15</v>
      </c>
      <c r="H483" s="137" t="str">
        <f>CONCATENATE(Data_Siswa[[#This Row],[Kelas]],"-",COUNTIF(Data_Siswa[[#Headers],[Kelas]]:Data_Siswa[[#This Row],[Kelas]],Data_Siswa[[#This Row],[Kelas]]))</f>
        <v>10 AT 5-4</v>
      </c>
    </row>
    <row r="484" spans="1:8" x14ac:dyDescent="0.3">
      <c r="A484" s="134">
        <f>IF(Data_Siswa[[#This Row],[Nama]]="","",COUNTA(Data_Siswa[[#Headers],[Nama]]:Data_Siswa[[#This Row],[Nama]])-1)</f>
        <v>480</v>
      </c>
      <c r="B484" s="135">
        <v>102526485</v>
      </c>
      <c r="C484" s="135" t="s">
        <v>3085</v>
      </c>
      <c r="D484" s="136" t="s">
        <v>3086</v>
      </c>
      <c r="E484" s="135" t="s">
        <v>3</v>
      </c>
      <c r="F484" s="135" t="s">
        <v>3078</v>
      </c>
      <c r="G484" s="137">
        <f>IF(Data_Siswa[[#This Row],[Nama]]="","",IF(F484=F483,G483,G483+1))</f>
        <v>15</v>
      </c>
      <c r="H484" s="137" t="str">
        <f>CONCATENATE(Data_Siswa[[#This Row],[Kelas]],"-",COUNTIF(Data_Siswa[[#Headers],[Kelas]]:Data_Siswa[[#This Row],[Kelas]],Data_Siswa[[#This Row],[Kelas]]))</f>
        <v>10 AT 5-5</v>
      </c>
    </row>
    <row r="485" spans="1:8" x14ac:dyDescent="0.3">
      <c r="A485" s="134">
        <f>IF(Data_Siswa[[#This Row],[Nama]]="","",COUNTA(Data_Siswa[[#Headers],[Nama]]:Data_Siswa[[#This Row],[Nama]])-1)</f>
        <v>481</v>
      </c>
      <c r="B485" s="135">
        <v>102526486</v>
      </c>
      <c r="C485" s="135" t="s">
        <v>3087</v>
      </c>
      <c r="D485" s="136" t="s">
        <v>3088</v>
      </c>
      <c r="E485" s="135" t="s">
        <v>4</v>
      </c>
      <c r="F485" s="135" t="s">
        <v>3078</v>
      </c>
      <c r="G485" s="137">
        <f>IF(Data_Siswa[[#This Row],[Nama]]="","",IF(F485=F484,G484,G484+1))</f>
        <v>15</v>
      </c>
      <c r="H485" s="137" t="str">
        <f>CONCATENATE(Data_Siswa[[#This Row],[Kelas]],"-",COUNTIF(Data_Siswa[[#Headers],[Kelas]]:Data_Siswa[[#This Row],[Kelas]],Data_Siswa[[#This Row],[Kelas]]))</f>
        <v>10 AT 5-6</v>
      </c>
    </row>
    <row r="486" spans="1:8" x14ac:dyDescent="0.3">
      <c r="A486" s="134">
        <f>IF(Data_Siswa[[#This Row],[Nama]]="","",COUNTA(Data_Siswa[[#Headers],[Nama]]:Data_Siswa[[#This Row],[Nama]])-1)</f>
        <v>482</v>
      </c>
      <c r="B486" s="135">
        <v>102526487</v>
      </c>
      <c r="C486" s="135" t="s">
        <v>3089</v>
      </c>
      <c r="D486" s="136" t="s">
        <v>3090</v>
      </c>
      <c r="E486" s="135" t="s">
        <v>3</v>
      </c>
      <c r="F486" s="135" t="s">
        <v>3078</v>
      </c>
      <c r="G486" s="137">
        <f>IF(Data_Siswa[[#This Row],[Nama]]="","",IF(F486=F485,G485,G485+1))</f>
        <v>15</v>
      </c>
      <c r="H486" s="137" t="str">
        <f>CONCATENATE(Data_Siswa[[#This Row],[Kelas]],"-",COUNTIF(Data_Siswa[[#Headers],[Kelas]]:Data_Siswa[[#This Row],[Kelas]],Data_Siswa[[#This Row],[Kelas]]))</f>
        <v>10 AT 5-7</v>
      </c>
    </row>
    <row r="487" spans="1:8" x14ac:dyDescent="0.3">
      <c r="A487" s="134">
        <f>IF(Data_Siswa[[#This Row],[Nama]]="","",COUNTA(Data_Siswa[[#Headers],[Nama]]:Data_Siswa[[#This Row],[Nama]])-1)</f>
        <v>483</v>
      </c>
      <c r="B487" s="135">
        <v>102526488</v>
      </c>
      <c r="C487" s="135" t="s">
        <v>3091</v>
      </c>
      <c r="D487" s="136" t="s">
        <v>3092</v>
      </c>
      <c r="E487" s="135" t="s">
        <v>3</v>
      </c>
      <c r="F487" s="135" t="s">
        <v>3078</v>
      </c>
      <c r="G487" s="137">
        <f>IF(Data_Siswa[[#This Row],[Nama]]="","",IF(F487=F486,G486,G486+1))</f>
        <v>15</v>
      </c>
      <c r="H487" s="137" t="str">
        <f>CONCATENATE(Data_Siswa[[#This Row],[Kelas]],"-",COUNTIF(Data_Siswa[[#Headers],[Kelas]]:Data_Siswa[[#This Row],[Kelas]],Data_Siswa[[#This Row],[Kelas]]))</f>
        <v>10 AT 5-8</v>
      </c>
    </row>
    <row r="488" spans="1:8" x14ac:dyDescent="0.3">
      <c r="A488" s="138">
        <f>IF(Data_Siswa[[#This Row],[Nama]]="","",COUNTA(Data_Siswa[[#Headers],[Nama]]:Data_Siswa[[#This Row],[Nama]])-1)</f>
        <v>484</v>
      </c>
      <c r="B488" s="139">
        <v>102526490</v>
      </c>
      <c r="C488" s="139" t="s">
        <v>3095</v>
      </c>
      <c r="D488" s="140" t="s">
        <v>3096</v>
      </c>
      <c r="E488" s="139" t="s">
        <v>3</v>
      </c>
      <c r="F488" s="139" t="s">
        <v>3078</v>
      </c>
      <c r="G488" s="141">
        <f>IF(Data_Siswa[[#This Row],[Nama]]="","",IF(F488=F487,G487,G487+1))</f>
        <v>15</v>
      </c>
      <c r="H488" s="141" t="str">
        <f>CONCATENATE(Data_Siswa[[#This Row],[Kelas]],"-",COUNTIF(Data_Siswa[[#Headers],[Kelas]]:Data_Siswa[[#This Row],[Kelas]],Data_Siswa[[#This Row],[Kelas]]))</f>
        <v>10 AT 5-9</v>
      </c>
    </row>
    <row r="489" spans="1:8" x14ac:dyDescent="0.3">
      <c r="A489" s="134">
        <f>IF(Data_Siswa[[#This Row],[Nama]]="","",COUNTA(Data_Siswa[[#Headers],[Nama]]:Data_Siswa[[#This Row],[Nama]])-1)</f>
        <v>485</v>
      </c>
      <c r="B489" s="135">
        <v>102526492</v>
      </c>
      <c r="C489" s="135" t="s">
        <v>3097</v>
      </c>
      <c r="D489" s="136" t="s">
        <v>3098</v>
      </c>
      <c r="E489" s="135" t="s">
        <v>3</v>
      </c>
      <c r="F489" s="135" t="s">
        <v>3078</v>
      </c>
      <c r="G489" s="137">
        <f>IF(Data_Siswa[[#This Row],[Nama]]="","",IF(F489=F488,G488,G488+1))</f>
        <v>15</v>
      </c>
      <c r="H489" s="137" t="str">
        <f>CONCATENATE(Data_Siswa[[#This Row],[Kelas]],"-",COUNTIF(Data_Siswa[[#Headers],[Kelas]]:Data_Siswa[[#This Row],[Kelas]],Data_Siswa[[#This Row],[Kelas]]))</f>
        <v>10 AT 5-10</v>
      </c>
    </row>
    <row r="490" spans="1:8" x14ac:dyDescent="0.3">
      <c r="A490" s="134">
        <f>IF(Data_Siswa[[#This Row],[Nama]]="","",COUNTA(Data_Siswa[[#Headers],[Nama]]:Data_Siswa[[#This Row],[Nama]])-1)</f>
        <v>486</v>
      </c>
      <c r="B490" s="135">
        <v>102526493</v>
      </c>
      <c r="C490" s="135" t="s">
        <v>3099</v>
      </c>
      <c r="D490" s="136" t="s">
        <v>3100</v>
      </c>
      <c r="E490" s="135" t="s">
        <v>4</v>
      </c>
      <c r="F490" s="135" t="s">
        <v>3078</v>
      </c>
      <c r="G490" s="137">
        <f>IF(Data_Siswa[[#This Row],[Nama]]="","",IF(F490=F489,G489,G489+1))</f>
        <v>15</v>
      </c>
      <c r="H490" s="137" t="str">
        <f>CONCATENATE(Data_Siswa[[#This Row],[Kelas]],"-",COUNTIF(Data_Siswa[[#Headers],[Kelas]]:Data_Siswa[[#This Row],[Kelas]],Data_Siswa[[#This Row],[Kelas]]))</f>
        <v>10 AT 5-11</v>
      </c>
    </row>
    <row r="491" spans="1:8" x14ac:dyDescent="0.3">
      <c r="A491" s="134">
        <f>IF(Data_Siswa[[#This Row],[Nama]]="","",COUNTA(Data_Siswa[[#Headers],[Nama]]:Data_Siswa[[#This Row],[Nama]])-1)</f>
        <v>487</v>
      </c>
      <c r="B491" s="135">
        <v>102526494</v>
      </c>
      <c r="C491" s="135" t="s">
        <v>3101</v>
      </c>
      <c r="D491" s="136" t="s">
        <v>3102</v>
      </c>
      <c r="E491" s="135" t="s">
        <v>3</v>
      </c>
      <c r="F491" s="135" t="s">
        <v>3078</v>
      </c>
      <c r="G491" s="137">
        <f>IF(Data_Siswa[[#This Row],[Nama]]="","",IF(F491=F490,G490,G490+1))</f>
        <v>15</v>
      </c>
      <c r="H491" s="137" t="str">
        <f>CONCATENATE(Data_Siswa[[#This Row],[Kelas]],"-",COUNTIF(Data_Siswa[[#Headers],[Kelas]]:Data_Siswa[[#This Row],[Kelas]],Data_Siswa[[#This Row],[Kelas]]))</f>
        <v>10 AT 5-12</v>
      </c>
    </row>
    <row r="492" spans="1:8" x14ac:dyDescent="0.3">
      <c r="A492" s="134">
        <f>IF(Data_Siswa[[#This Row],[Nama]]="","",COUNTA(Data_Siswa[[#Headers],[Nama]]:Data_Siswa[[#This Row],[Nama]])-1)</f>
        <v>488</v>
      </c>
      <c r="B492" s="135">
        <v>102526495</v>
      </c>
      <c r="C492" s="135" t="s">
        <v>3103</v>
      </c>
      <c r="D492" s="136" t="s">
        <v>3104</v>
      </c>
      <c r="E492" s="135" t="s">
        <v>3</v>
      </c>
      <c r="F492" s="135" t="s">
        <v>3078</v>
      </c>
      <c r="G492" s="137">
        <f>IF(Data_Siswa[[#This Row],[Nama]]="","",IF(F492=F491,G491,G491+1))</f>
        <v>15</v>
      </c>
      <c r="H492" s="137" t="str">
        <f>CONCATENATE(Data_Siswa[[#This Row],[Kelas]],"-",COUNTIF(Data_Siswa[[#Headers],[Kelas]]:Data_Siswa[[#This Row],[Kelas]],Data_Siswa[[#This Row],[Kelas]]))</f>
        <v>10 AT 5-13</v>
      </c>
    </row>
    <row r="493" spans="1:8" x14ac:dyDescent="0.3">
      <c r="A493" s="134">
        <f>IF(Data_Siswa[[#This Row],[Nama]]="","",COUNTA(Data_Siswa[[#Headers],[Nama]]:Data_Siswa[[#This Row],[Nama]])-1)</f>
        <v>489</v>
      </c>
      <c r="B493" s="135">
        <v>102526496</v>
      </c>
      <c r="C493" s="135" t="s">
        <v>3105</v>
      </c>
      <c r="D493" s="136" t="s">
        <v>3106</v>
      </c>
      <c r="E493" s="135" t="s">
        <v>3</v>
      </c>
      <c r="F493" s="135" t="s">
        <v>3078</v>
      </c>
      <c r="G493" s="137">
        <f>IF(Data_Siswa[[#This Row],[Nama]]="","",IF(F493=F492,G492,G492+1))</f>
        <v>15</v>
      </c>
      <c r="H493" s="137" t="str">
        <f>CONCATENATE(Data_Siswa[[#This Row],[Kelas]],"-",COUNTIF(Data_Siswa[[#Headers],[Kelas]]:Data_Siswa[[#This Row],[Kelas]],Data_Siswa[[#This Row],[Kelas]]))</f>
        <v>10 AT 5-14</v>
      </c>
    </row>
    <row r="494" spans="1:8" x14ac:dyDescent="0.3">
      <c r="A494" s="134">
        <f>IF(Data_Siswa[[#This Row],[Nama]]="","",COUNTA(Data_Siswa[[#Headers],[Nama]]:Data_Siswa[[#This Row],[Nama]])-1)</f>
        <v>490</v>
      </c>
      <c r="B494" s="135">
        <v>102526497</v>
      </c>
      <c r="C494" s="135" t="s">
        <v>3107</v>
      </c>
      <c r="D494" s="136" t="s">
        <v>3108</v>
      </c>
      <c r="E494" s="135" t="s">
        <v>3</v>
      </c>
      <c r="F494" s="135" t="s">
        <v>3078</v>
      </c>
      <c r="G494" s="137">
        <f>IF(Data_Siswa[[#This Row],[Nama]]="","",IF(F494=F493,G493,G493+1))</f>
        <v>15</v>
      </c>
      <c r="H494" s="137" t="str">
        <f>CONCATENATE(Data_Siswa[[#This Row],[Kelas]],"-",COUNTIF(Data_Siswa[[#Headers],[Kelas]]:Data_Siswa[[#This Row],[Kelas]],Data_Siswa[[#This Row],[Kelas]]))</f>
        <v>10 AT 5-15</v>
      </c>
    </row>
    <row r="495" spans="1:8" x14ac:dyDescent="0.3">
      <c r="A495" s="134">
        <f>IF(Data_Siswa[[#This Row],[Nama]]="","",COUNTA(Data_Siswa[[#Headers],[Nama]]:Data_Siswa[[#This Row],[Nama]])-1)</f>
        <v>491</v>
      </c>
      <c r="B495" s="135">
        <v>102526498</v>
      </c>
      <c r="C495" s="135" t="s">
        <v>3109</v>
      </c>
      <c r="D495" s="136" t="s">
        <v>3110</v>
      </c>
      <c r="E495" s="135" t="s">
        <v>4</v>
      </c>
      <c r="F495" s="135" t="s">
        <v>3078</v>
      </c>
      <c r="G495" s="137">
        <f>IF(Data_Siswa[[#This Row],[Nama]]="","",IF(F495=F494,G494,G494+1))</f>
        <v>15</v>
      </c>
      <c r="H495" s="137" t="str">
        <f>CONCATENATE(Data_Siswa[[#This Row],[Kelas]],"-",COUNTIF(Data_Siswa[[#Headers],[Kelas]]:Data_Siswa[[#This Row],[Kelas]],Data_Siswa[[#This Row],[Kelas]]))</f>
        <v>10 AT 5-16</v>
      </c>
    </row>
    <row r="496" spans="1:8" x14ac:dyDescent="0.3">
      <c r="A496" s="134">
        <f>IF(Data_Siswa[[#This Row],[Nama]]="","",COUNTA(Data_Siswa[[#Headers],[Nama]]:Data_Siswa[[#This Row],[Nama]])-1)</f>
        <v>492</v>
      </c>
      <c r="B496" s="135">
        <v>102526499</v>
      </c>
      <c r="C496" s="135" t="s">
        <v>3111</v>
      </c>
      <c r="D496" s="136" t="s">
        <v>3112</v>
      </c>
      <c r="E496" s="135" t="s">
        <v>4</v>
      </c>
      <c r="F496" s="135" t="s">
        <v>3078</v>
      </c>
      <c r="G496" s="137">
        <f>IF(Data_Siswa[[#This Row],[Nama]]="","",IF(F496=F495,G495,G495+1))</f>
        <v>15</v>
      </c>
      <c r="H496" s="137" t="str">
        <f>CONCATENATE(Data_Siswa[[#This Row],[Kelas]],"-",COUNTIF(Data_Siswa[[#Headers],[Kelas]]:Data_Siswa[[#This Row],[Kelas]],Data_Siswa[[#This Row],[Kelas]]))</f>
        <v>10 AT 5-17</v>
      </c>
    </row>
    <row r="497" spans="1:8" x14ac:dyDescent="0.3">
      <c r="A497" s="134">
        <f>IF(Data_Siswa[[#This Row],[Nama]]="","",COUNTA(Data_Siswa[[#Headers],[Nama]]:Data_Siswa[[#This Row],[Nama]])-1)</f>
        <v>493</v>
      </c>
      <c r="B497" s="135">
        <v>102526500</v>
      </c>
      <c r="C497" s="135" t="s">
        <v>3113</v>
      </c>
      <c r="D497" s="136" t="s">
        <v>3114</v>
      </c>
      <c r="E497" s="135" t="s">
        <v>3</v>
      </c>
      <c r="F497" s="135" t="s">
        <v>3078</v>
      </c>
      <c r="G497" s="137">
        <f>IF(Data_Siswa[[#This Row],[Nama]]="","",IF(F497=F496,G496,G496+1))</f>
        <v>15</v>
      </c>
      <c r="H497" s="137" t="str">
        <f>CONCATENATE(Data_Siswa[[#This Row],[Kelas]],"-",COUNTIF(Data_Siswa[[#Headers],[Kelas]]:Data_Siswa[[#This Row],[Kelas]],Data_Siswa[[#This Row],[Kelas]]))</f>
        <v>10 AT 5-18</v>
      </c>
    </row>
    <row r="498" spans="1:8" x14ac:dyDescent="0.3">
      <c r="A498" s="134">
        <f>IF(Data_Siswa[[#This Row],[Nama]]="","",COUNTA(Data_Siswa[[#Headers],[Nama]]:Data_Siswa[[#This Row],[Nama]])-1)</f>
        <v>494</v>
      </c>
      <c r="B498" s="135">
        <v>102526501</v>
      </c>
      <c r="C498" s="135" t="s">
        <v>3115</v>
      </c>
      <c r="D498" s="136" t="s">
        <v>3116</v>
      </c>
      <c r="E498" s="135" t="s">
        <v>3</v>
      </c>
      <c r="F498" s="135" t="s">
        <v>3078</v>
      </c>
      <c r="G498" s="137">
        <f>IF(Data_Siswa[[#This Row],[Nama]]="","",IF(F498=F497,G497,G497+1))</f>
        <v>15</v>
      </c>
      <c r="H498" s="137" t="str">
        <f>CONCATENATE(Data_Siswa[[#This Row],[Kelas]],"-",COUNTIF(Data_Siswa[[#Headers],[Kelas]]:Data_Siswa[[#This Row],[Kelas]],Data_Siswa[[#This Row],[Kelas]]))</f>
        <v>10 AT 5-19</v>
      </c>
    </row>
    <row r="499" spans="1:8" x14ac:dyDescent="0.3">
      <c r="A499" s="134">
        <f>IF(Data_Siswa[[#This Row],[Nama]]="","",COUNTA(Data_Siswa[[#Headers],[Nama]]:Data_Siswa[[#This Row],[Nama]])-1)</f>
        <v>495</v>
      </c>
      <c r="B499" s="135">
        <v>102526502</v>
      </c>
      <c r="C499" s="135" t="s">
        <v>3117</v>
      </c>
      <c r="D499" s="136" t="s">
        <v>3118</v>
      </c>
      <c r="E499" s="135" t="s">
        <v>3</v>
      </c>
      <c r="F499" s="135" t="s">
        <v>3078</v>
      </c>
      <c r="G499" s="137">
        <f>IF(Data_Siswa[[#This Row],[Nama]]="","",IF(F499=F498,G498,G498+1))</f>
        <v>15</v>
      </c>
      <c r="H499" s="137" t="str">
        <f>CONCATENATE(Data_Siswa[[#This Row],[Kelas]],"-",COUNTIF(Data_Siswa[[#Headers],[Kelas]]:Data_Siswa[[#This Row],[Kelas]],Data_Siswa[[#This Row],[Kelas]]))</f>
        <v>10 AT 5-20</v>
      </c>
    </row>
    <row r="500" spans="1:8" x14ac:dyDescent="0.3">
      <c r="A500" s="134">
        <f>IF(Data_Siswa[[#This Row],[Nama]]="","",COUNTA(Data_Siswa[[#Headers],[Nama]]:Data_Siswa[[#This Row],[Nama]])-1)</f>
        <v>496</v>
      </c>
      <c r="B500" s="135">
        <v>102526503</v>
      </c>
      <c r="C500" s="135" t="s">
        <v>3119</v>
      </c>
      <c r="D500" s="136" t="s">
        <v>3120</v>
      </c>
      <c r="E500" s="135" t="s">
        <v>4</v>
      </c>
      <c r="F500" s="135" t="s">
        <v>3078</v>
      </c>
      <c r="G500" s="137">
        <f>IF(Data_Siswa[[#This Row],[Nama]]="","",IF(F500=F499,G499,G499+1))</f>
        <v>15</v>
      </c>
      <c r="H500" s="137" t="str">
        <f>CONCATENATE(Data_Siswa[[#This Row],[Kelas]],"-",COUNTIF(Data_Siswa[[#Headers],[Kelas]]:Data_Siswa[[#This Row],[Kelas]],Data_Siswa[[#This Row],[Kelas]]))</f>
        <v>10 AT 5-21</v>
      </c>
    </row>
    <row r="501" spans="1:8" x14ac:dyDescent="0.3">
      <c r="A501" s="134">
        <f>IF(Data_Siswa[[#This Row],[Nama]]="","",COUNTA(Data_Siswa[[#Headers],[Nama]]:Data_Siswa[[#This Row],[Nama]])-1)</f>
        <v>497</v>
      </c>
      <c r="B501" s="135">
        <v>102526504</v>
      </c>
      <c r="C501" s="135" t="s">
        <v>3121</v>
      </c>
      <c r="D501" s="136" t="s">
        <v>3122</v>
      </c>
      <c r="E501" s="135" t="s">
        <v>4</v>
      </c>
      <c r="F501" s="135" t="s">
        <v>3078</v>
      </c>
      <c r="G501" s="137">
        <f>IF(Data_Siswa[[#This Row],[Nama]]="","",IF(F501=F500,G500,G500+1))</f>
        <v>15</v>
      </c>
      <c r="H501" s="137" t="str">
        <f>CONCATENATE(Data_Siswa[[#This Row],[Kelas]],"-",COUNTIF(Data_Siswa[[#Headers],[Kelas]]:Data_Siswa[[#This Row],[Kelas]],Data_Siswa[[#This Row],[Kelas]]))</f>
        <v>10 AT 5-22</v>
      </c>
    </row>
    <row r="502" spans="1:8" x14ac:dyDescent="0.3">
      <c r="A502" s="134">
        <f>IF(Data_Siswa[[#This Row],[Nama]]="","",COUNTA(Data_Siswa[[#Headers],[Nama]]:Data_Siswa[[#This Row],[Nama]])-1)</f>
        <v>498</v>
      </c>
      <c r="B502" s="135">
        <v>102526505</v>
      </c>
      <c r="C502" s="135" t="s">
        <v>3123</v>
      </c>
      <c r="D502" s="136" t="s">
        <v>3124</v>
      </c>
      <c r="E502" s="135" t="s">
        <v>3</v>
      </c>
      <c r="F502" s="135" t="s">
        <v>3078</v>
      </c>
      <c r="G502" s="137">
        <f>IF(Data_Siswa[[#This Row],[Nama]]="","",IF(F502=F501,G501,G501+1))</f>
        <v>15</v>
      </c>
      <c r="H502" s="137" t="str">
        <f>CONCATENATE(Data_Siswa[[#This Row],[Kelas]],"-",COUNTIF(Data_Siswa[[#Headers],[Kelas]]:Data_Siswa[[#This Row],[Kelas]],Data_Siswa[[#This Row],[Kelas]]))</f>
        <v>10 AT 5-23</v>
      </c>
    </row>
    <row r="503" spans="1:8" x14ac:dyDescent="0.3">
      <c r="A503" s="134">
        <f>IF(Data_Siswa[[#This Row],[Nama]]="","",COUNTA(Data_Siswa[[#Headers],[Nama]]:Data_Siswa[[#This Row],[Nama]])-1)</f>
        <v>499</v>
      </c>
      <c r="B503" s="135">
        <v>102526506</v>
      </c>
      <c r="C503" s="135" t="s">
        <v>3125</v>
      </c>
      <c r="D503" s="136" t="s">
        <v>3126</v>
      </c>
      <c r="E503" s="135" t="s">
        <v>3</v>
      </c>
      <c r="F503" s="135" t="s">
        <v>3078</v>
      </c>
      <c r="G503" s="137">
        <f>IF(Data_Siswa[[#This Row],[Nama]]="","",IF(F503=F502,G502,G502+1))</f>
        <v>15</v>
      </c>
      <c r="H503" s="137" t="str">
        <f>CONCATENATE(Data_Siswa[[#This Row],[Kelas]],"-",COUNTIF(Data_Siswa[[#Headers],[Kelas]]:Data_Siswa[[#This Row],[Kelas]],Data_Siswa[[#This Row],[Kelas]]))</f>
        <v>10 AT 5-24</v>
      </c>
    </row>
    <row r="504" spans="1:8" x14ac:dyDescent="0.3">
      <c r="A504" s="134">
        <f>IF(Data_Siswa[[#This Row],[Nama]]="","",COUNTA(Data_Siswa[[#Headers],[Nama]]:Data_Siswa[[#This Row],[Nama]])-1)</f>
        <v>500</v>
      </c>
      <c r="B504" s="135">
        <v>102526507</v>
      </c>
      <c r="C504" s="135" t="s">
        <v>3127</v>
      </c>
      <c r="D504" s="136" t="s">
        <v>3128</v>
      </c>
      <c r="E504" s="135" t="s">
        <v>4</v>
      </c>
      <c r="F504" s="135" t="s">
        <v>3078</v>
      </c>
      <c r="G504" s="137">
        <f>IF(Data_Siswa[[#This Row],[Nama]]="","",IF(F504=F503,G503,G503+1))</f>
        <v>15</v>
      </c>
      <c r="H504" s="137" t="str">
        <f>CONCATENATE(Data_Siswa[[#This Row],[Kelas]],"-",COUNTIF(Data_Siswa[[#Headers],[Kelas]]:Data_Siswa[[#This Row],[Kelas]],Data_Siswa[[#This Row],[Kelas]]))</f>
        <v>10 AT 5-25</v>
      </c>
    </row>
    <row r="505" spans="1:8" x14ac:dyDescent="0.3">
      <c r="A505" s="134">
        <f>IF(Data_Siswa[[#This Row],[Nama]]="","",COUNTA(Data_Siswa[[#Headers],[Nama]]:Data_Siswa[[#This Row],[Nama]])-1)</f>
        <v>501</v>
      </c>
      <c r="B505" s="135">
        <v>102526508</v>
      </c>
      <c r="C505" s="135" t="s">
        <v>3129</v>
      </c>
      <c r="D505" s="136" t="s">
        <v>3130</v>
      </c>
      <c r="E505" s="135" t="s">
        <v>3</v>
      </c>
      <c r="F505" s="135" t="s">
        <v>3078</v>
      </c>
      <c r="G505" s="137">
        <f>IF(Data_Siswa[[#This Row],[Nama]]="","",IF(F505=F504,G504,G504+1))</f>
        <v>15</v>
      </c>
      <c r="H505" s="137" t="str">
        <f>CONCATENATE(Data_Siswa[[#This Row],[Kelas]],"-",COUNTIF(Data_Siswa[[#Headers],[Kelas]]:Data_Siswa[[#This Row],[Kelas]],Data_Siswa[[#This Row],[Kelas]]))</f>
        <v>10 AT 5-26</v>
      </c>
    </row>
    <row r="506" spans="1:8" x14ac:dyDescent="0.3">
      <c r="A506" s="134">
        <f>IF(Data_Siswa[[#This Row],[Nama]]="","",COUNTA(Data_Siswa[[#Headers],[Nama]]:Data_Siswa[[#This Row],[Nama]])-1)</f>
        <v>502</v>
      </c>
      <c r="B506" s="135">
        <v>102526509</v>
      </c>
      <c r="C506" s="135" t="s">
        <v>3131</v>
      </c>
      <c r="D506" s="136" t="s">
        <v>3132</v>
      </c>
      <c r="E506" s="135" t="s">
        <v>3</v>
      </c>
      <c r="F506" s="135" t="s">
        <v>3078</v>
      </c>
      <c r="G506" s="137">
        <f>IF(Data_Siswa[[#This Row],[Nama]]="","",IF(F506=F505,G505,G505+1))</f>
        <v>15</v>
      </c>
      <c r="H506" s="137" t="str">
        <f>CONCATENATE(Data_Siswa[[#This Row],[Kelas]],"-",COUNTIF(Data_Siswa[[#Headers],[Kelas]]:Data_Siswa[[#This Row],[Kelas]],Data_Siswa[[#This Row],[Kelas]]))</f>
        <v>10 AT 5-27</v>
      </c>
    </row>
    <row r="507" spans="1:8" x14ac:dyDescent="0.3">
      <c r="A507" s="134">
        <f>IF(Data_Siswa[[#This Row],[Nama]]="","",COUNTA(Data_Siswa[[#Headers],[Nama]]:Data_Siswa[[#This Row],[Nama]])-1)</f>
        <v>503</v>
      </c>
      <c r="B507" s="135">
        <v>102526510</v>
      </c>
      <c r="C507" s="135" t="s">
        <v>3133</v>
      </c>
      <c r="D507" s="136" t="s">
        <v>3134</v>
      </c>
      <c r="E507" s="135" t="s">
        <v>3</v>
      </c>
      <c r="F507" s="135" t="s">
        <v>3078</v>
      </c>
      <c r="G507" s="137">
        <f>IF(Data_Siswa[[#This Row],[Nama]]="","",IF(F507=F506,G506,G506+1))</f>
        <v>15</v>
      </c>
      <c r="H507" s="137" t="str">
        <f>CONCATENATE(Data_Siswa[[#This Row],[Kelas]],"-",COUNTIF(Data_Siswa[[#Headers],[Kelas]]:Data_Siswa[[#This Row],[Kelas]],Data_Siswa[[#This Row],[Kelas]]))</f>
        <v>10 AT 5-28</v>
      </c>
    </row>
    <row r="508" spans="1:8" x14ac:dyDescent="0.3">
      <c r="A508" s="134">
        <f>IF(Data_Siswa[[#This Row],[Nama]]="","",COUNTA(Data_Siswa[[#Headers],[Nama]]:Data_Siswa[[#This Row],[Nama]])-1)</f>
        <v>504</v>
      </c>
      <c r="B508" s="135">
        <v>102526511</v>
      </c>
      <c r="C508" s="135" t="s">
        <v>3135</v>
      </c>
      <c r="D508" s="136" t="s">
        <v>3136</v>
      </c>
      <c r="E508" s="135" t="s">
        <v>3</v>
      </c>
      <c r="F508" s="135" t="s">
        <v>3078</v>
      </c>
      <c r="G508" s="137">
        <f>IF(Data_Siswa[[#This Row],[Nama]]="","",IF(F508=F507,G507,G507+1))</f>
        <v>15</v>
      </c>
      <c r="H508" s="137" t="str">
        <f>CONCATENATE(Data_Siswa[[#This Row],[Kelas]],"-",COUNTIF(Data_Siswa[[#Headers],[Kelas]]:Data_Siswa[[#This Row],[Kelas]],Data_Siswa[[#This Row],[Kelas]]))</f>
        <v>10 AT 5-29</v>
      </c>
    </row>
    <row r="509" spans="1:8" x14ac:dyDescent="0.3">
      <c r="A509" s="134">
        <f>IF(Data_Siswa[[#This Row],[Nama]]="","",COUNTA(Data_Siswa[[#Headers],[Nama]]:Data_Siswa[[#This Row],[Nama]])-1)</f>
        <v>505</v>
      </c>
      <c r="B509" s="135">
        <v>102526512</v>
      </c>
      <c r="C509" s="135" t="s">
        <v>3137</v>
      </c>
      <c r="D509" s="136" t="s">
        <v>3138</v>
      </c>
      <c r="E509" s="135" t="s">
        <v>3</v>
      </c>
      <c r="F509" s="135" t="s">
        <v>3078</v>
      </c>
      <c r="G509" s="137">
        <f>IF(Data_Siswa[[#This Row],[Nama]]="","",IF(F509=F508,G508,G508+1))</f>
        <v>15</v>
      </c>
      <c r="H509" s="137" t="str">
        <f>CONCATENATE(Data_Siswa[[#This Row],[Kelas]],"-",COUNTIF(Data_Siswa[[#Headers],[Kelas]]:Data_Siswa[[#This Row],[Kelas]],Data_Siswa[[#This Row],[Kelas]]))</f>
        <v>10 AT 5-30</v>
      </c>
    </row>
    <row r="510" spans="1:8" x14ac:dyDescent="0.3">
      <c r="A510" s="134">
        <f>IF(Data_Siswa[[#This Row],[Nama]]="","",COUNTA(Data_Siswa[[#Headers],[Nama]]:Data_Siswa[[#This Row],[Nama]])-1)</f>
        <v>506</v>
      </c>
      <c r="B510" s="135">
        <v>102526513</v>
      </c>
      <c r="C510" s="135" t="s">
        <v>3139</v>
      </c>
      <c r="D510" s="136" t="s">
        <v>3140</v>
      </c>
      <c r="E510" s="135" t="s">
        <v>4</v>
      </c>
      <c r="F510" s="135" t="s">
        <v>3078</v>
      </c>
      <c r="G510" s="137">
        <f>IF(Data_Siswa[[#This Row],[Nama]]="","",IF(F510=F509,G509,G509+1))</f>
        <v>15</v>
      </c>
      <c r="H510" s="137" t="str">
        <f>CONCATENATE(Data_Siswa[[#This Row],[Kelas]],"-",COUNTIF(Data_Siswa[[#Headers],[Kelas]]:Data_Siswa[[#This Row],[Kelas]],Data_Siswa[[#This Row],[Kelas]]))</f>
        <v>10 AT 5-31</v>
      </c>
    </row>
    <row r="511" spans="1:8" x14ac:dyDescent="0.3">
      <c r="A511" s="134">
        <f>IF(Data_Siswa[[#This Row],[Nama]]="","",COUNTA(Data_Siswa[[#Headers],[Nama]]:Data_Siswa[[#This Row],[Nama]])-1)</f>
        <v>507</v>
      </c>
      <c r="B511" s="135">
        <v>102526514</v>
      </c>
      <c r="C511" s="135" t="s">
        <v>3141</v>
      </c>
      <c r="D511" s="136" t="s">
        <v>3142</v>
      </c>
      <c r="E511" s="135" t="s">
        <v>4</v>
      </c>
      <c r="F511" s="135" t="s">
        <v>3078</v>
      </c>
      <c r="G511" s="137">
        <f>IF(Data_Siswa[[#This Row],[Nama]]="","",IF(F511=F510,G510,G510+1))</f>
        <v>15</v>
      </c>
      <c r="H511" s="137" t="str">
        <f>CONCATENATE(Data_Siswa[[#This Row],[Kelas]],"-",COUNTIF(Data_Siswa[[#Headers],[Kelas]]:Data_Siswa[[#This Row],[Kelas]],Data_Siswa[[#This Row],[Kelas]]))</f>
        <v>10 AT 5-32</v>
      </c>
    </row>
    <row r="512" spans="1:8" x14ac:dyDescent="0.3">
      <c r="A512" s="134">
        <f>IF(Data_Siswa[[#This Row],[Nama]]="","",COUNTA(Data_Siswa[[#Headers],[Nama]]:Data_Siswa[[#This Row],[Nama]])-1)</f>
        <v>508</v>
      </c>
      <c r="B512" s="135">
        <v>102526515</v>
      </c>
      <c r="C512" s="135" t="s">
        <v>3143</v>
      </c>
      <c r="D512" s="136" t="s">
        <v>3144</v>
      </c>
      <c r="E512" s="135" t="s">
        <v>4</v>
      </c>
      <c r="F512" s="135" t="s">
        <v>3078</v>
      </c>
      <c r="G512" s="137">
        <f>IF(Data_Siswa[[#This Row],[Nama]]="","",IF(F512=F511,G511,G511+1))</f>
        <v>15</v>
      </c>
      <c r="H512" s="137" t="str">
        <f>CONCATENATE(Data_Siswa[[#This Row],[Kelas]],"-",COUNTIF(Data_Siswa[[#Headers],[Kelas]]:Data_Siswa[[#This Row],[Kelas]],Data_Siswa[[#This Row],[Kelas]]))</f>
        <v>10 AT 5-33</v>
      </c>
    </row>
    <row r="513" spans="1:8" x14ac:dyDescent="0.3">
      <c r="A513" s="134">
        <f>IF(Data_Siswa[[#This Row],[Nama]]="","",COUNTA(Data_Siswa[[#Headers],[Nama]]:Data_Siswa[[#This Row],[Nama]])-1)</f>
        <v>509</v>
      </c>
      <c r="B513" s="135">
        <v>102526516</v>
      </c>
      <c r="C513" s="135" t="s">
        <v>3145</v>
      </c>
      <c r="D513" s="136" t="s">
        <v>3146</v>
      </c>
      <c r="E513" s="135" t="s">
        <v>3</v>
      </c>
      <c r="F513" s="135" t="s">
        <v>3078</v>
      </c>
      <c r="G513" s="137">
        <f>IF(Data_Siswa[[#This Row],[Nama]]="","",IF(F513=F512,G512,G512+1))</f>
        <v>15</v>
      </c>
      <c r="H513" s="137" t="str">
        <f>CONCATENATE(Data_Siswa[[#This Row],[Kelas]],"-",COUNTIF(Data_Siswa[[#Headers],[Kelas]]:Data_Siswa[[#This Row],[Kelas]],Data_Siswa[[#This Row],[Kelas]]))</f>
        <v>10 AT 5-34</v>
      </c>
    </row>
    <row r="514" spans="1:8" x14ac:dyDescent="0.3">
      <c r="A514" s="134">
        <f>IF(Data_Siswa[[#This Row],[Nama]]="","",COUNTA(Data_Siswa[[#Headers],[Nama]]:Data_Siswa[[#This Row],[Nama]])-1)</f>
        <v>510</v>
      </c>
      <c r="B514" s="135">
        <v>102425001</v>
      </c>
      <c r="C514" s="135" t="s">
        <v>1700</v>
      </c>
      <c r="D514" s="136" t="s">
        <v>1137</v>
      </c>
      <c r="E514" s="135" t="s">
        <v>3</v>
      </c>
      <c r="F514" s="135" t="s">
        <v>8</v>
      </c>
      <c r="G514" s="137">
        <f>IF(Data_Siswa[[#This Row],[Nama]]="","",IF(F514=F513,G513,G513+1))</f>
        <v>16</v>
      </c>
      <c r="H514" s="137" t="str">
        <f>CONCATENATE(Data_Siswa[[#This Row],[Kelas]],"-",COUNTIF(Data_Siswa[[#Headers],[Kelas]]:Data_Siswa[[#This Row],[Kelas]],Data_Siswa[[#This Row],[Kelas]]))</f>
        <v>11 TAV 1-1</v>
      </c>
    </row>
    <row r="515" spans="1:8" x14ac:dyDescent="0.3">
      <c r="A515" s="134">
        <f>IF(Data_Siswa[[#This Row],[Nama]]="","",COUNTA(Data_Siswa[[#Headers],[Nama]]:Data_Siswa[[#This Row],[Nama]])-1)</f>
        <v>511</v>
      </c>
      <c r="B515" s="135">
        <v>102425002</v>
      </c>
      <c r="C515" s="135" t="s">
        <v>1701</v>
      </c>
      <c r="D515" s="136" t="s">
        <v>1138</v>
      </c>
      <c r="E515" s="135" t="s">
        <v>3</v>
      </c>
      <c r="F515" s="135" t="s">
        <v>8</v>
      </c>
      <c r="G515" s="137">
        <f>IF(Data_Siswa[[#This Row],[Nama]]="","",IF(F515=F514,G514,G514+1))</f>
        <v>16</v>
      </c>
      <c r="H515" s="137" t="str">
        <f>CONCATENATE(Data_Siswa[[#This Row],[Kelas]],"-",COUNTIF(Data_Siswa[[#Headers],[Kelas]]:Data_Siswa[[#This Row],[Kelas]],Data_Siswa[[#This Row],[Kelas]]))</f>
        <v>11 TAV 1-2</v>
      </c>
    </row>
    <row r="516" spans="1:8" x14ac:dyDescent="0.3">
      <c r="A516" s="134">
        <f>IF(Data_Siswa[[#This Row],[Nama]]="","",COUNTA(Data_Siswa[[#Headers],[Nama]]:Data_Siswa[[#This Row],[Nama]])-1)</f>
        <v>512</v>
      </c>
      <c r="B516" s="135">
        <v>102425003</v>
      </c>
      <c r="C516" s="135" t="s">
        <v>1702</v>
      </c>
      <c r="D516" s="136" t="s">
        <v>2072</v>
      </c>
      <c r="E516" s="135" t="s">
        <v>3</v>
      </c>
      <c r="F516" s="135" t="s">
        <v>8</v>
      </c>
      <c r="G516" s="137">
        <f>IF(Data_Siswa[[#This Row],[Nama]]="","",IF(F516=F515,G515,G515+1))</f>
        <v>16</v>
      </c>
      <c r="H516" s="137" t="str">
        <f>CONCATENATE(Data_Siswa[[#This Row],[Kelas]],"-",COUNTIF(Data_Siswa[[#Headers],[Kelas]]:Data_Siswa[[#This Row],[Kelas]],Data_Siswa[[#This Row],[Kelas]]))</f>
        <v>11 TAV 1-3</v>
      </c>
    </row>
    <row r="517" spans="1:8" x14ac:dyDescent="0.3">
      <c r="A517" s="134">
        <f>IF(Data_Siswa[[#This Row],[Nama]]="","",COUNTA(Data_Siswa[[#Headers],[Nama]]:Data_Siswa[[#This Row],[Nama]])-1)</f>
        <v>513</v>
      </c>
      <c r="B517" s="135">
        <v>102425004</v>
      </c>
      <c r="C517" s="135" t="s">
        <v>1703</v>
      </c>
      <c r="D517" s="136" t="s">
        <v>1139</v>
      </c>
      <c r="E517" s="135" t="s">
        <v>3</v>
      </c>
      <c r="F517" s="135" t="s">
        <v>8</v>
      </c>
      <c r="G517" s="137">
        <f>IF(Data_Siswa[[#This Row],[Nama]]="","",IF(F517=F516,G516,G516+1))</f>
        <v>16</v>
      </c>
      <c r="H517" s="137" t="str">
        <f>CONCATENATE(Data_Siswa[[#This Row],[Kelas]],"-",COUNTIF(Data_Siswa[[#Headers],[Kelas]]:Data_Siswa[[#This Row],[Kelas]],Data_Siswa[[#This Row],[Kelas]]))</f>
        <v>11 TAV 1-4</v>
      </c>
    </row>
    <row r="518" spans="1:8" x14ac:dyDescent="0.3">
      <c r="A518" s="134">
        <f>IF(Data_Siswa[[#This Row],[Nama]]="","",COUNTA(Data_Siswa[[#Headers],[Nama]]:Data_Siswa[[#This Row],[Nama]])-1)</f>
        <v>514</v>
      </c>
      <c r="B518" s="135">
        <v>102425005</v>
      </c>
      <c r="C518" s="135" t="s">
        <v>1704</v>
      </c>
      <c r="D518" s="136" t="s">
        <v>1140</v>
      </c>
      <c r="E518" s="135" t="s">
        <v>3</v>
      </c>
      <c r="F518" s="135" t="s">
        <v>8</v>
      </c>
      <c r="G518" s="137">
        <f>IF(Data_Siswa[[#This Row],[Nama]]="","",IF(F518=F517,G517,G517+1))</f>
        <v>16</v>
      </c>
      <c r="H518" s="137" t="str">
        <f>CONCATENATE(Data_Siswa[[#This Row],[Kelas]],"-",COUNTIF(Data_Siswa[[#Headers],[Kelas]]:Data_Siswa[[#This Row],[Kelas]],Data_Siswa[[#This Row],[Kelas]]))</f>
        <v>11 TAV 1-5</v>
      </c>
    </row>
    <row r="519" spans="1:8" x14ac:dyDescent="0.3">
      <c r="A519" s="134">
        <f>IF(Data_Siswa[[#This Row],[Nama]]="","",COUNTA(Data_Siswa[[#Headers],[Nama]]:Data_Siswa[[#This Row],[Nama]])-1)</f>
        <v>515</v>
      </c>
      <c r="B519" s="135">
        <v>102425006</v>
      </c>
      <c r="C519" s="135" t="s">
        <v>1705</v>
      </c>
      <c r="D519" s="136" t="s">
        <v>1141</v>
      </c>
      <c r="E519" s="135" t="s">
        <v>3</v>
      </c>
      <c r="F519" s="135" t="s">
        <v>8</v>
      </c>
      <c r="G519" s="137">
        <f>IF(Data_Siswa[[#This Row],[Nama]]="","",IF(F519=F518,G518,G518+1))</f>
        <v>16</v>
      </c>
      <c r="H519" s="137" t="str">
        <f>CONCATENATE(Data_Siswa[[#This Row],[Kelas]],"-",COUNTIF(Data_Siswa[[#Headers],[Kelas]]:Data_Siswa[[#This Row],[Kelas]],Data_Siswa[[#This Row],[Kelas]]))</f>
        <v>11 TAV 1-6</v>
      </c>
    </row>
    <row r="520" spans="1:8" x14ac:dyDescent="0.3">
      <c r="A520" s="134">
        <f>IF(Data_Siswa[[#This Row],[Nama]]="","",COUNTA(Data_Siswa[[#Headers],[Nama]]:Data_Siswa[[#This Row],[Nama]])-1)</f>
        <v>516</v>
      </c>
      <c r="B520" s="135">
        <v>102425007</v>
      </c>
      <c r="C520" s="135" t="s">
        <v>1706</v>
      </c>
      <c r="D520" s="136" t="s">
        <v>1142</v>
      </c>
      <c r="E520" s="135" t="s">
        <v>3</v>
      </c>
      <c r="F520" s="135" t="s">
        <v>8</v>
      </c>
      <c r="G520" s="137">
        <f>IF(Data_Siswa[[#This Row],[Nama]]="","",IF(F520=F519,G519,G519+1))</f>
        <v>16</v>
      </c>
      <c r="H520" s="137" t="str">
        <f>CONCATENATE(Data_Siswa[[#This Row],[Kelas]],"-",COUNTIF(Data_Siswa[[#Headers],[Kelas]]:Data_Siswa[[#This Row],[Kelas]],Data_Siswa[[#This Row],[Kelas]]))</f>
        <v>11 TAV 1-7</v>
      </c>
    </row>
    <row r="521" spans="1:8" x14ac:dyDescent="0.3">
      <c r="A521" s="134">
        <f>IF(Data_Siswa[[#This Row],[Nama]]="","",COUNTA(Data_Siswa[[#Headers],[Nama]]:Data_Siswa[[#This Row],[Nama]])-1)</f>
        <v>517</v>
      </c>
      <c r="B521" s="135">
        <v>102425008</v>
      </c>
      <c r="C521" s="135" t="s">
        <v>1707</v>
      </c>
      <c r="D521" s="136" t="s">
        <v>1143</v>
      </c>
      <c r="E521" s="135" t="s">
        <v>3</v>
      </c>
      <c r="F521" s="135" t="s">
        <v>8</v>
      </c>
      <c r="G521" s="137">
        <f>IF(Data_Siswa[[#This Row],[Nama]]="","",IF(F521=F520,G520,G520+1))</f>
        <v>16</v>
      </c>
      <c r="H521" s="137" t="str">
        <f>CONCATENATE(Data_Siswa[[#This Row],[Kelas]],"-",COUNTIF(Data_Siswa[[#Headers],[Kelas]]:Data_Siswa[[#This Row],[Kelas]],Data_Siswa[[#This Row],[Kelas]]))</f>
        <v>11 TAV 1-8</v>
      </c>
    </row>
    <row r="522" spans="1:8" x14ac:dyDescent="0.3">
      <c r="A522" s="134">
        <f>IF(Data_Siswa[[#This Row],[Nama]]="","",COUNTA(Data_Siswa[[#Headers],[Nama]]:Data_Siswa[[#This Row],[Nama]])-1)</f>
        <v>518</v>
      </c>
      <c r="B522" s="135">
        <v>102425009</v>
      </c>
      <c r="C522" s="135" t="s">
        <v>1708</v>
      </c>
      <c r="D522" s="136" t="s">
        <v>1144</v>
      </c>
      <c r="E522" s="135" t="s">
        <v>3</v>
      </c>
      <c r="F522" s="135" t="s">
        <v>8</v>
      </c>
      <c r="G522" s="137">
        <f>IF(Data_Siswa[[#This Row],[Nama]]="","",IF(F522=F521,G521,G521+1))</f>
        <v>16</v>
      </c>
      <c r="H522" s="137" t="str">
        <f>CONCATENATE(Data_Siswa[[#This Row],[Kelas]],"-",COUNTIF(Data_Siswa[[#Headers],[Kelas]]:Data_Siswa[[#This Row],[Kelas]],Data_Siswa[[#This Row],[Kelas]]))</f>
        <v>11 TAV 1-9</v>
      </c>
    </row>
    <row r="523" spans="1:8" x14ac:dyDescent="0.3">
      <c r="A523" s="134">
        <f>IF(Data_Siswa[[#This Row],[Nama]]="","",COUNTA(Data_Siswa[[#Headers],[Nama]]:Data_Siswa[[#This Row],[Nama]])-1)</f>
        <v>519</v>
      </c>
      <c r="B523" s="135">
        <v>102425010</v>
      </c>
      <c r="C523" s="135" t="s">
        <v>1709</v>
      </c>
      <c r="D523" s="136" t="s">
        <v>1145</v>
      </c>
      <c r="E523" s="135" t="s">
        <v>4</v>
      </c>
      <c r="F523" s="135" t="s">
        <v>8</v>
      </c>
      <c r="G523" s="137">
        <f>IF(Data_Siswa[[#This Row],[Nama]]="","",IF(F523=F522,G522,G522+1))</f>
        <v>16</v>
      </c>
      <c r="H523" s="137" t="str">
        <f>CONCATENATE(Data_Siswa[[#This Row],[Kelas]],"-",COUNTIF(Data_Siswa[[#Headers],[Kelas]]:Data_Siswa[[#This Row],[Kelas]],Data_Siswa[[#This Row],[Kelas]]))</f>
        <v>11 TAV 1-10</v>
      </c>
    </row>
    <row r="524" spans="1:8" x14ac:dyDescent="0.3">
      <c r="A524" s="134">
        <f>IF(Data_Siswa[[#This Row],[Nama]]="","",COUNTA(Data_Siswa[[#Headers],[Nama]]:Data_Siswa[[#This Row],[Nama]])-1)</f>
        <v>520</v>
      </c>
      <c r="B524" s="135">
        <v>102425011</v>
      </c>
      <c r="C524" s="135" t="s">
        <v>1710</v>
      </c>
      <c r="D524" s="136" t="s">
        <v>1146</v>
      </c>
      <c r="E524" s="135" t="s">
        <v>4</v>
      </c>
      <c r="F524" s="135" t="s">
        <v>8</v>
      </c>
      <c r="G524" s="137">
        <f>IF(Data_Siswa[[#This Row],[Nama]]="","",IF(F524=F523,G523,G523+1))</f>
        <v>16</v>
      </c>
      <c r="H524" s="137" t="str">
        <f>CONCATENATE(Data_Siswa[[#This Row],[Kelas]],"-",COUNTIF(Data_Siswa[[#Headers],[Kelas]]:Data_Siswa[[#This Row],[Kelas]],Data_Siswa[[#This Row],[Kelas]]))</f>
        <v>11 TAV 1-11</v>
      </c>
    </row>
    <row r="525" spans="1:8" x14ac:dyDescent="0.3">
      <c r="A525" s="134">
        <f>IF(Data_Siswa[[#This Row],[Nama]]="","",COUNTA(Data_Siswa[[#Headers],[Nama]]:Data_Siswa[[#This Row],[Nama]])-1)</f>
        <v>521</v>
      </c>
      <c r="B525" s="135">
        <v>102425012</v>
      </c>
      <c r="C525" s="135" t="s">
        <v>1711</v>
      </c>
      <c r="D525" s="136" t="s">
        <v>1147</v>
      </c>
      <c r="E525" s="135" t="s">
        <v>3</v>
      </c>
      <c r="F525" s="135" t="s">
        <v>8</v>
      </c>
      <c r="G525" s="137">
        <f>IF(Data_Siswa[[#This Row],[Nama]]="","",IF(F525=F524,G524,G524+1))</f>
        <v>16</v>
      </c>
      <c r="H525" s="137" t="str">
        <f>CONCATENATE(Data_Siswa[[#This Row],[Kelas]],"-",COUNTIF(Data_Siswa[[#Headers],[Kelas]]:Data_Siswa[[#This Row],[Kelas]],Data_Siswa[[#This Row],[Kelas]]))</f>
        <v>11 TAV 1-12</v>
      </c>
    </row>
    <row r="526" spans="1:8" x14ac:dyDescent="0.3">
      <c r="A526" s="134">
        <f>IF(Data_Siswa[[#This Row],[Nama]]="","",COUNTA(Data_Siswa[[#Headers],[Nama]]:Data_Siswa[[#This Row],[Nama]])-1)</f>
        <v>522</v>
      </c>
      <c r="B526" s="135">
        <v>102425013</v>
      </c>
      <c r="C526" s="135" t="s">
        <v>1712</v>
      </c>
      <c r="D526" s="136" t="s">
        <v>1148</v>
      </c>
      <c r="E526" s="135" t="s">
        <v>3</v>
      </c>
      <c r="F526" s="135" t="s">
        <v>8</v>
      </c>
      <c r="G526" s="137">
        <f>IF(Data_Siswa[[#This Row],[Nama]]="","",IF(F526=F525,G525,G525+1))</f>
        <v>16</v>
      </c>
      <c r="H526" s="137" t="str">
        <f>CONCATENATE(Data_Siswa[[#This Row],[Kelas]],"-",COUNTIF(Data_Siswa[[#Headers],[Kelas]]:Data_Siswa[[#This Row],[Kelas]],Data_Siswa[[#This Row],[Kelas]]))</f>
        <v>11 TAV 1-13</v>
      </c>
    </row>
    <row r="527" spans="1:8" x14ac:dyDescent="0.3">
      <c r="A527" s="134">
        <f>IF(Data_Siswa[[#This Row],[Nama]]="","",COUNTA(Data_Siswa[[#Headers],[Nama]]:Data_Siswa[[#This Row],[Nama]])-1)</f>
        <v>523</v>
      </c>
      <c r="B527" s="135">
        <v>102425014</v>
      </c>
      <c r="C527" s="135" t="s">
        <v>1713</v>
      </c>
      <c r="D527" s="136" t="s">
        <v>1149</v>
      </c>
      <c r="E527" s="135" t="s">
        <v>3</v>
      </c>
      <c r="F527" s="135" t="s">
        <v>8</v>
      </c>
      <c r="G527" s="137">
        <f>IF(Data_Siswa[[#This Row],[Nama]]="","",IF(F527=F526,G526,G526+1))</f>
        <v>16</v>
      </c>
      <c r="H527" s="137" t="str">
        <f>CONCATENATE(Data_Siswa[[#This Row],[Kelas]],"-",COUNTIF(Data_Siswa[[#Headers],[Kelas]]:Data_Siswa[[#This Row],[Kelas]],Data_Siswa[[#This Row],[Kelas]]))</f>
        <v>11 TAV 1-14</v>
      </c>
    </row>
    <row r="528" spans="1:8" x14ac:dyDescent="0.3">
      <c r="A528" s="134">
        <f>IF(Data_Siswa[[#This Row],[Nama]]="","",COUNTA(Data_Siswa[[#Headers],[Nama]]:Data_Siswa[[#This Row],[Nama]])-1)</f>
        <v>524</v>
      </c>
      <c r="B528" s="135">
        <v>102425015</v>
      </c>
      <c r="C528" s="135" t="s">
        <v>1714</v>
      </c>
      <c r="D528" s="136" t="s">
        <v>1150</v>
      </c>
      <c r="E528" s="135" t="s">
        <v>3</v>
      </c>
      <c r="F528" s="135" t="s">
        <v>8</v>
      </c>
      <c r="G528" s="137">
        <f>IF(Data_Siswa[[#This Row],[Nama]]="","",IF(F528=F527,G527,G527+1))</f>
        <v>16</v>
      </c>
      <c r="H528" s="137" t="str">
        <f>CONCATENATE(Data_Siswa[[#This Row],[Kelas]],"-",COUNTIF(Data_Siswa[[#Headers],[Kelas]]:Data_Siswa[[#This Row],[Kelas]],Data_Siswa[[#This Row],[Kelas]]))</f>
        <v>11 TAV 1-15</v>
      </c>
    </row>
    <row r="529" spans="1:8" x14ac:dyDescent="0.3">
      <c r="A529" s="134">
        <f>IF(Data_Siswa[[#This Row],[Nama]]="","",COUNTA(Data_Siswa[[#Headers],[Nama]]:Data_Siswa[[#This Row],[Nama]])-1)</f>
        <v>525</v>
      </c>
      <c r="B529" s="135">
        <v>102425016</v>
      </c>
      <c r="C529" s="135" t="s">
        <v>1715</v>
      </c>
      <c r="D529" s="136" t="s">
        <v>1151</v>
      </c>
      <c r="E529" s="135" t="s">
        <v>3</v>
      </c>
      <c r="F529" s="135" t="s">
        <v>8</v>
      </c>
      <c r="G529" s="137">
        <f>IF(Data_Siswa[[#This Row],[Nama]]="","",IF(F529=F528,G528,G528+1))</f>
        <v>16</v>
      </c>
      <c r="H529" s="137" t="str">
        <f>CONCATENATE(Data_Siswa[[#This Row],[Kelas]],"-",COUNTIF(Data_Siswa[[#Headers],[Kelas]]:Data_Siswa[[#This Row],[Kelas]],Data_Siswa[[#This Row],[Kelas]]))</f>
        <v>11 TAV 1-16</v>
      </c>
    </row>
    <row r="530" spans="1:8" x14ac:dyDescent="0.3">
      <c r="A530" s="134">
        <f>IF(Data_Siswa[[#This Row],[Nama]]="","",COUNTA(Data_Siswa[[#Headers],[Nama]]:Data_Siswa[[#This Row],[Nama]])-1)</f>
        <v>526</v>
      </c>
      <c r="B530" s="135">
        <v>102425017</v>
      </c>
      <c r="C530" s="135" t="s">
        <v>1716</v>
      </c>
      <c r="D530" s="136" t="s">
        <v>1152</v>
      </c>
      <c r="E530" s="135" t="s">
        <v>3</v>
      </c>
      <c r="F530" s="135" t="s">
        <v>8</v>
      </c>
      <c r="G530" s="137">
        <f>IF(Data_Siswa[[#This Row],[Nama]]="","",IF(F530=F529,G529,G529+1))</f>
        <v>16</v>
      </c>
      <c r="H530" s="137" t="str">
        <f>CONCATENATE(Data_Siswa[[#This Row],[Kelas]],"-",COUNTIF(Data_Siswa[[#Headers],[Kelas]]:Data_Siswa[[#This Row],[Kelas]],Data_Siswa[[#This Row],[Kelas]]))</f>
        <v>11 TAV 1-17</v>
      </c>
    </row>
    <row r="531" spans="1:8" x14ac:dyDescent="0.3">
      <c r="A531" s="134">
        <f>IF(Data_Siswa[[#This Row],[Nama]]="","",COUNTA(Data_Siswa[[#Headers],[Nama]]:Data_Siswa[[#This Row],[Nama]])-1)</f>
        <v>527</v>
      </c>
      <c r="B531" s="135">
        <v>102425018</v>
      </c>
      <c r="C531" s="135" t="s">
        <v>1717</v>
      </c>
      <c r="D531" s="136" t="s">
        <v>1153</v>
      </c>
      <c r="E531" s="135" t="s">
        <v>3</v>
      </c>
      <c r="F531" s="135" t="s">
        <v>8</v>
      </c>
      <c r="G531" s="137">
        <f>IF(Data_Siswa[[#This Row],[Nama]]="","",IF(F531=F530,G530,G530+1))</f>
        <v>16</v>
      </c>
      <c r="H531" s="137" t="str">
        <f>CONCATENATE(Data_Siswa[[#This Row],[Kelas]],"-",COUNTIF(Data_Siswa[[#Headers],[Kelas]]:Data_Siswa[[#This Row],[Kelas]],Data_Siswa[[#This Row],[Kelas]]))</f>
        <v>11 TAV 1-18</v>
      </c>
    </row>
    <row r="532" spans="1:8" x14ac:dyDescent="0.3">
      <c r="A532" s="134">
        <f>IF(Data_Siswa[[#This Row],[Nama]]="","",COUNTA(Data_Siswa[[#Headers],[Nama]]:Data_Siswa[[#This Row],[Nama]])-1)</f>
        <v>528</v>
      </c>
      <c r="B532" s="135">
        <v>102425019</v>
      </c>
      <c r="C532" s="135" t="s">
        <v>1718</v>
      </c>
      <c r="D532" s="136" t="s">
        <v>1154</v>
      </c>
      <c r="E532" s="135" t="s">
        <v>3</v>
      </c>
      <c r="F532" s="135" t="s">
        <v>8</v>
      </c>
      <c r="G532" s="137">
        <f>IF(Data_Siswa[[#This Row],[Nama]]="","",IF(F532=F531,G531,G531+1))</f>
        <v>16</v>
      </c>
      <c r="H532" s="137" t="str">
        <f>CONCATENATE(Data_Siswa[[#This Row],[Kelas]],"-",COUNTIF(Data_Siswa[[#Headers],[Kelas]]:Data_Siswa[[#This Row],[Kelas]],Data_Siswa[[#This Row],[Kelas]]))</f>
        <v>11 TAV 1-19</v>
      </c>
    </row>
    <row r="533" spans="1:8" x14ac:dyDescent="0.3">
      <c r="A533" s="134">
        <f>IF(Data_Siswa[[#This Row],[Nama]]="","",COUNTA(Data_Siswa[[#Headers],[Nama]]:Data_Siswa[[#This Row],[Nama]])-1)</f>
        <v>529</v>
      </c>
      <c r="B533" s="135">
        <v>102425020</v>
      </c>
      <c r="C533" s="135" t="s">
        <v>1719</v>
      </c>
      <c r="D533" s="136" t="s">
        <v>1155</v>
      </c>
      <c r="E533" s="135" t="s">
        <v>3</v>
      </c>
      <c r="F533" s="135" t="s">
        <v>8</v>
      </c>
      <c r="G533" s="137">
        <f>IF(Data_Siswa[[#This Row],[Nama]]="","",IF(F533=F532,G532,G532+1))</f>
        <v>16</v>
      </c>
      <c r="H533" s="137" t="str">
        <f>CONCATENATE(Data_Siswa[[#This Row],[Kelas]],"-",COUNTIF(Data_Siswa[[#Headers],[Kelas]]:Data_Siswa[[#This Row],[Kelas]],Data_Siswa[[#This Row],[Kelas]]))</f>
        <v>11 TAV 1-20</v>
      </c>
    </row>
    <row r="534" spans="1:8" x14ac:dyDescent="0.3">
      <c r="A534" s="134">
        <f>IF(Data_Siswa[[#This Row],[Nama]]="","",COUNTA(Data_Siswa[[#Headers],[Nama]]:Data_Siswa[[#This Row],[Nama]])-1)</f>
        <v>530</v>
      </c>
      <c r="B534" s="135">
        <v>102425021</v>
      </c>
      <c r="C534" s="135" t="s">
        <v>1720</v>
      </c>
      <c r="D534" s="136" t="s">
        <v>1156</v>
      </c>
      <c r="E534" s="135" t="s">
        <v>3</v>
      </c>
      <c r="F534" s="135" t="s">
        <v>8</v>
      </c>
      <c r="G534" s="137">
        <f>IF(Data_Siswa[[#This Row],[Nama]]="","",IF(F534=F533,G533,G533+1))</f>
        <v>16</v>
      </c>
      <c r="H534" s="137" t="str">
        <f>CONCATENATE(Data_Siswa[[#This Row],[Kelas]],"-",COUNTIF(Data_Siswa[[#Headers],[Kelas]]:Data_Siswa[[#This Row],[Kelas]],Data_Siswa[[#This Row],[Kelas]]))</f>
        <v>11 TAV 1-21</v>
      </c>
    </row>
    <row r="535" spans="1:8" x14ac:dyDescent="0.3">
      <c r="A535" s="134">
        <f>IF(Data_Siswa[[#This Row],[Nama]]="","",COUNTA(Data_Siswa[[#Headers],[Nama]]:Data_Siswa[[#This Row],[Nama]])-1)</f>
        <v>531</v>
      </c>
      <c r="B535" s="135">
        <v>102425022</v>
      </c>
      <c r="C535" s="135" t="s">
        <v>1721</v>
      </c>
      <c r="D535" s="136" t="s">
        <v>1157</v>
      </c>
      <c r="E535" s="135" t="s">
        <v>3</v>
      </c>
      <c r="F535" s="135" t="s">
        <v>8</v>
      </c>
      <c r="G535" s="137">
        <f>IF(Data_Siswa[[#This Row],[Nama]]="","",IF(F535=F534,G534,G534+1))</f>
        <v>16</v>
      </c>
      <c r="H535" s="137" t="str">
        <f>CONCATENATE(Data_Siswa[[#This Row],[Kelas]],"-",COUNTIF(Data_Siswa[[#Headers],[Kelas]]:Data_Siswa[[#This Row],[Kelas]],Data_Siswa[[#This Row],[Kelas]]))</f>
        <v>11 TAV 1-22</v>
      </c>
    </row>
    <row r="536" spans="1:8" x14ac:dyDescent="0.3">
      <c r="A536" s="134">
        <f>IF(Data_Siswa[[#This Row],[Nama]]="","",COUNTA(Data_Siswa[[#Headers],[Nama]]:Data_Siswa[[#This Row],[Nama]])-1)</f>
        <v>532</v>
      </c>
      <c r="B536" s="135">
        <v>102425023</v>
      </c>
      <c r="C536" s="135" t="s">
        <v>1722</v>
      </c>
      <c r="D536" s="136" t="s">
        <v>1158</v>
      </c>
      <c r="E536" s="135" t="s">
        <v>3</v>
      </c>
      <c r="F536" s="135" t="s">
        <v>8</v>
      </c>
      <c r="G536" s="137">
        <f>IF(Data_Siswa[[#This Row],[Nama]]="","",IF(F536=F535,G535,G535+1))</f>
        <v>16</v>
      </c>
      <c r="H536" s="137" t="str">
        <f>CONCATENATE(Data_Siswa[[#This Row],[Kelas]],"-",COUNTIF(Data_Siswa[[#Headers],[Kelas]]:Data_Siswa[[#This Row],[Kelas]],Data_Siswa[[#This Row],[Kelas]]))</f>
        <v>11 TAV 1-23</v>
      </c>
    </row>
    <row r="537" spans="1:8" x14ac:dyDescent="0.3">
      <c r="A537" s="134">
        <f>IF(Data_Siswa[[#This Row],[Nama]]="","",COUNTA(Data_Siswa[[#Headers],[Nama]]:Data_Siswa[[#This Row],[Nama]])-1)</f>
        <v>533</v>
      </c>
      <c r="B537" s="135">
        <v>102425024</v>
      </c>
      <c r="C537" s="135" t="s">
        <v>1723</v>
      </c>
      <c r="D537" s="136" t="s">
        <v>1159</v>
      </c>
      <c r="E537" s="135" t="s">
        <v>4</v>
      </c>
      <c r="F537" s="135" t="s">
        <v>8</v>
      </c>
      <c r="G537" s="137">
        <f>IF(Data_Siswa[[#This Row],[Nama]]="","",IF(F537=F536,G536,G536+1))</f>
        <v>16</v>
      </c>
      <c r="H537" s="137" t="str">
        <f>CONCATENATE(Data_Siswa[[#This Row],[Kelas]],"-",COUNTIF(Data_Siswa[[#Headers],[Kelas]]:Data_Siswa[[#This Row],[Kelas]],Data_Siswa[[#This Row],[Kelas]]))</f>
        <v>11 TAV 1-24</v>
      </c>
    </row>
    <row r="538" spans="1:8" x14ac:dyDescent="0.3">
      <c r="A538" s="134">
        <f>IF(Data_Siswa[[#This Row],[Nama]]="","",COUNTA(Data_Siswa[[#Headers],[Nama]]:Data_Siswa[[#This Row],[Nama]])-1)</f>
        <v>534</v>
      </c>
      <c r="B538" s="135">
        <v>102425025</v>
      </c>
      <c r="C538" s="135" t="s">
        <v>1724</v>
      </c>
      <c r="D538" s="136" t="s">
        <v>1160</v>
      </c>
      <c r="E538" s="135" t="s">
        <v>3</v>
      </c>
      <c r="F538" s="135" t="s">
        <v>8</v>
      </c>
      <c r="G538" s="137">
        <f>IF(Data_Siswa[[#This Row],[Nama]]="","",IF(F538=F537,G537,G537+1))</f>
        <v>16</v>
      </c>
      <c r="H538" s="137" t="str">
        <f>CONCATENATE(Data_Siswa[[#This Row],[Kelas]],"-",COUNTIF(Data_Siswa[[#Headers],[Kelas]]:Data_Siswa[[#This Row],[Kelas]],Data_Siswa[[#This Row],[Kelas]]))</f>
        <v>11 TAV 1-25</v>
      </c>
    </row>
    <row r="539" spans="1:8" x14ac:dyDescent="0.3">
      <c r="A539" s="134">
        <f>IF(Data_Siswa[[#This Row],[Nama]]="","",COUNTA(Data_Siswa[[#Headers],[Nama]]:Data_Siswa[[#This Row],[Nama]])-1)</f>
        <v>535</v>
      </c>
      <c r="B539" s="135">
        <v>102425026</v>
      </c>
      <c r="C539" s="135" t="s">
        <v>1725</v>
      </c>
      <c r="D539" s="136" t="s">
        <v>1161</v>
      </c>
      <c r="E539" s="135" t="s">
        <v>3</v>
      </c>
      <c r="F539" s="135" t="s">
        <v>8</v>
      </c>
      <c r="G539" s="137">
        <f>IF(Data_Siswa[[#This Row],[Nama]]="","",IF(F539=F538,G538,G538+1))</f>
        <v>16</v>
      </c>
      <c r="H539" s="137" t="str">
        <f>CONCATENATE(Data_Siswa[[#This Row],[Kelas]],"-",COUNTIF(Data_Siswa[[#Headers],[Kelas]]:Data_Siswa[[#This Row],[Kelas]],Data_Siswa[[#This Row],[Kelas]]))</f>
        <v>11 TAV 1-26</v>
      </c>
    </row>
    <row r="540" spans="1:8" x14ac:dyDescent="0.3">
      <c r="A540" s="134">
        <f>IF(Data_Siswa[[#This Row],[Nama]]="","",COUNTA(Data_Siswa[[#Headers],[Nama]]:Data_Siswa[[#This Row],[Nama]])-1)</f>
        <v>536</v>
      </c>
      <c r="B540" s="135">
        <v>102425027</v>
      </c>
      <c r="C540" s="135" t="s">
        <v>1726</v>
      </c>
      <c r="D540" s="136" t="s">
        <v>1162</v>
      </c>
      <c r="E540" s="135" t="s">
        <v>3</v>
      </c>
      <c r="F540" s="135" t="s">
        <v>8</v>
      </c>
      <c r="G540" s="137">
        <f>IF(Data_Siswa[[#This Row],[Nama]]="","",IF(F540=F539,G539,G539+1))</f>
        <v>16</v>
      </c>
      <c r="H540" s="137" t="str">
        <f>CONCATENATE(Data_Siswa[[#This Row],[Kelas]],"-",COUNTIF(Data_Siswa[[#Headers],[Kelas]]:Data_Siswa[[#This Row],[Kelas]],Data_Siswa[[#This Row],[Kelas]]))</f>
        <v>11 TAV 1-27</v>
      </c>
    </row>
    <row r="541" spans="1:8" x14ac:dyDescent="0.3">
      <c r="A541" s="134">
        <f>IF(Data_Siswa[[#This Row],[Nama]]="","",COUNTA(Data_Siswa[[#Headers],[Nama]]:Data_Siswa[[#This Row],[Nama]])-1)</f>
        <v>537</v>
      </c>
      <c r="B541" s="135">
        <v>102425028</v>
      </c>
      <c r="C541" s="135" t="s">
        <v>1727</v>
      </c>
      <c r="D541" s="136" t="s">
        <v>1163</v>
      </c>
      <c r="E541" s="135" t="s">
        <v>3</v>
      </c>
      <c r="F541" s="135" t="s">
        <v>8</v>
      </c>
      <c r="G541" s="137">
        <f>IF(Data_Siswa[[#This Row],[Nama]]="","",IF(F541=F540,G540,G540+1))</f>
        <v>16</v>
      </c>
      <c r="H541" s="137" t="str">
        <f>CONCATENATE(Data_Siswa[[#This Row],[Kelas]],"-",COUNTIF(Data_Siswa[[#Headers],[Kelas]]:Data_Siswa[[#This Row],[Kelas]],Data_Siswa[[#This Row],[Kelas]]))</f>
        <v>11 TAV 1-28</v>
      </c>
    </row>
    <row r="542" spans="1:8" x14ac:dyDescent="0.3">
      <c r="A542" s="134">
        <f>IF(Data_Siswa[[#This Row],[Nama]]="","",COUNTA(Data_Siswa[[#Headers],[Nama]]:Data_Siswa[[#This Row],[Nama]])-1)</f>
        <v>538</v>
      </c>
      <c r="B542" s="135">
        <v>102425029</v>
      </c>
      <c r="C542" s="135" t="s">
        <v>1728</v>
      </c>
      <c r="D542" s="136" t="s">
        <v>1164</v>
      </c>
      <c r="E542" s="135" t="s">
        <v>4</v>
      </c>
      <c r="F542" s="135" t="s">
        <v>8</v>
      </c>
      <c r="G542" s="137">
        <f>IF(Data_Siswa[[#This Row],[Nama]]="","",IF(F542=F541,G541,G541+1))</f>
        <v>16</v>
      </c>
      <c r="H542" s="137" t="str">
        <f>CONCATENATE(Data_Siswa[[#This Row],[Kelas]],"-",COUNTIF(Data_Siswa[[#Headers],[Kelas]]:Data_Siswa[[#This Row],[Kelas]],Data_Siswa[[#This Row],[Kelas]]))</f>
        <v>11 TAV 1-29</v>
      </c>
    </row>
    <row r="543" spans="1:8" x14ac:dyDescent="0.3">
      <c r="A543" s="134">
        <f>IF(Data_Siswa[[#This Row],[Nama]]="","",COUNTA(Data_Siswa[[#Headers],[Nama]]:Data_Siswa[[#This Row],[Nama]])-1)</f>
        <v>539</v>
      </c>
      <c r="B543" s="135">
        <v>102425030</v>
      </c>
      <c r="C543" s="135" t="s">
        <v>1729</v>
      </c>
      <c r="D543" s="136" t="s">
        <v>1165</v>
      </c>
      <c r="E543" s="135" t="s">
        <v>3</v>
      </c>
      <c r="F543" s="135" t="s">
        <v>8</v>
      </c>
      <c r="G543" s="137">
        <f>IF(Data_Siswa[[#This Row],[Nama]]="","",IF(F543=F542,G542,G542+1))</f>
        <v>16</v>
      </c>
      <c r="H543" s="137" t="str">
        <f>CONCATENATE(Data_Siswa[[#This Row],[Kelas]],"-",COUNTIF(Data_Siswa[[#Headers],[Kelas]]:Data_Siswa[[#This Row],[Kelas]],Data_Siswa[[#This Row],[Kelas]]))</f>
        <v>11 TAV 1-30</v>
      </c>
    </row>
    <row r="544" spans="1:8" x14ac:dyDescent="0.3">
      <c r="A544" s="134">
        <f>IF(Data_Siswa[[#This Row],[Nama]]="","",COUNTA(Data_Siswa[[#Headers],[Nama]]:Data_Siswa[[#This Row],[Nama]])-1)</f>
        <v>540</v>
      </c>
      <c r="B544" s="135">
        <v>102425031</v>
      </c>
      <c r="C544" s="135" t="s">
        <v>1730</v>
      </c>
      <c r="D544" s="136" t="s">
        <v>1166</v>
      </c>
      <c r="E544" s="135" t="s">
        <v>4</v>
      </c>
      <c r="F544" s="135" t="s">
        <v>8</v>
      </c>
      <c r="G544" s="137">
        <f>IF(Data_Siswa[[#This Row],[Nama]]="","",IF(F544=F543,G543,G543+1))</f>
        <v>16</v>
      </c>
      <c r="H544" s="137" t="str">
        <f>CONCATENATE(Data_Siswa[[#This Row],[Kelas]],"-",COUNTIF(Data_Siswa[[#Headers],[Kelas]]:Data_Siswa[[#This Row],[Kelas]],Data_Siswa[[#This Row],[Kelas]]))</f>
        <v>11 TAV 1-31</v>
      </c>
    </row>
    <row r="545" spans="1:8" x14ac:dyDescent="0.3">
      <c r="A545" s="134">
        <f>IF(Data_Siswa[[#This Row],[Nama]]="","",COUNTA(Data_Siswa[[#Headers],[Nama]]:Data_Siswa[[#This Row],[Nama]])-1)</f>
        <v>541</v>
      </c>
      <c r="B545" s="135">
        <v>102425032</v>
      </c>
      <c r="C545" s="135" t="s">
        <v>1731</v>
      </c>
      <c r="D545" s="136" t="s">
        <v>1167</v>
      </c>
      <c r="E545" s="135" t="s">
        <v>4</v>
      </c>
      <c r="F545" s="135" t="s">
        <v>8</v>
      </c>
      <c r="G545" s="137">
        <f>IF(Data_Siswa[[#This Row],[Nama]]="","",IF(F545=F544,G544,G544+1))</f>
        <v>16</v>
      </c>
      <c r="H545" s="137" t="str">
        <f>CONCATENATE(Data_Siswa[[#This Row],[Kelas]],"-",COUNTIF(Data_Siswa[[#Headers],[Kelas]]:Data_Siswa[[#This Row],[Kelas]],Data_Siswa[[#This Row],[Kelas]]))</f>
        <v>11 TAV 1-32</v>
      </c>
    </row>
    <row r="546" spans="1:8" x14ac:dyDescent="0.3">
      <c r="A546" s="134">
        <f>IF(Data_Siswa[[#This Row],[Nama]]="","",COUNTA(Data_Siswa[[#Headers],[Nama]]:Data_Siswa[[#This Row],[Nama]])-1)</f>
        <v>542</v>
      </c>
      <c r="B546" s="135">
        <v>102425033</v>
      </c>
      <c r="C546" s="135" t="s">
        <v>1732</v>
      </c>
      <c r="D546" s="136" t="s">
        <v>1168</v>
      </c>
      <c r="E546" s="135" t="s">
        <v>4</v>
      </c>
      <c r="F546" s="135" t="s">
        <v>8</v>
      </c>
      <c r="G546" s="137">
        <f>IF(Data_Siswa[[#This Row],[Nama]]="","",IF(F546=F545,G545,G545+1))</f>
        <v>16</v>
      </c>
      <c r="H546" s="137" t="str">
        <f>CONCATENATE(Data_Siswa[[#This Row],[Kelas]],"-",COUNTIF(Data_Siswa[[#Headers],[Kelas]]:Data_Siswa[[#This Row],[Kelas]],Data_Siswa[[#This Row],[Kelas]]))</f>
        <v>11 TAV 1-33</v>
      </c>
    </row>
    <row r="547" spans="1:8" x14ac:dyDescent="0.3">
      <c r="A547" s="134">
        <f>IF(Data_Siswa[[#This Row],[Nama]]="","",COUNTA(Data_Siswa[[#Headers],[Nama]]:Data_Siswa[[#This Row],[Nama]])-1)</f>
        <v>543</v>
      </c>
      <c r="B547" s="135">
        <v>102425034</v>
      </c>
      <c r="C547" s="135" t="s">
        <v>1733</v>
      </c>
      <c r="D547" s="136" t="s">
        <v>1169</v>
      </c>
      <c r="E547" s="135" t="s">
        <v>3</v>
      </c>
      <c r="F547" s="135" t="s">
        <v>8</v>
      </c>
      <c r="G547" s="137">
        <f>IF(Data_Siswa[[#This Row],[Nama]]="","",IF(F547=F546,G546,G546+1))</f>
        <v>16</v>
      </c>
      <c r="H547" s="137" t="str">
        <f>CONCATENATE(Data_Siswa[[#This Row],[Kelas]],"-",COUNTIF(Data_Siswa[[#Headers],[Kelas]]:Data_Siswa[[#This Row],[Kelas]],Data_Siswa[[#This Row],[Kelas]]))</f>
        <v>11 TAV 1-34</v>
      </c>
    </row>
    <row r="548" spans="1:8" x14ac:dyDescent="0.3">
      <c r="A548" s="134">
        <f>IF(Data_Siswa[[#This Row],[Nama]]="","",COUNTA(Data_Siswa[[#Headers],[Nama]]:Data_Siswa[[#This Row],[Nama]])-1)</f>
        <v>544</v>
      </c>
      <c r="B548" s="135">
        <v>102425036</v>
      </c>
      <c r="C548" s="135" t="s">
        <v>1734</v>
      </c>
      <c r="D548" s="136" t="s">
        <v>1170</v>
      </c>
      <c r="E548" s="135" t="s">
        <v>3</v>
      </c>
      <c r="F548" s="135" t="s">
        <v>8</v>
      </c>
      <c r="G548" s="137">
        <f>IF(Data_Siswa[[#This Row],[Nama]]="","",IF(F548=F547,G547,G547+1))</f>
        <v>16</v>
      </c>
      <c r="H548" s="137" t="str">
        <f>CONCATENATE(Data_Siswa[[#This Row],[Kelas]],"-",COUNTIF(Data_Siswa[[#Headers],[Kelas]]:Data_Siswa[[#This Row],[Kelas]],Data_Siswa[[#This Row],[Kelas]]))</f>
        <v>11 TAV 1-35</v>
      </c>
    </row>
    <row r="549" spans="1:8" x14ac:dyDescent="0.3">
      <c r="A549" s="134">
        <f>IF(Data_Siswa[[#This Row],[Nama]]="","",COUNTA(Data_Siswa[[#Headers],[Nama]]:Data_Siswa[[#This Row],[Nama]])-1)</f>
        <v>545</v>
      </c>
      <c r="B549" s="135">
        <v>102425037</v>
      </c>
      <c r="C549" s="135" t="s">
        <v>2095</v>
      </c>
      <c r="D549" s="136" t="s">
        <v>2096</v>
      </c>
      <c r="E549" s="135" t="s">
        <v>3</v>
      </c>
      <c r="F549" s="135" t="s">
        <v>9</v>
      </c>
      <c r="G549" s="137">
        <f>IF(Data_Siswa[[#This Row],[Nama]]="","",IF(F549=F548,G548,G548+1))</f>
        <v>17</v>
      </c>
      <c r="H549" s="137" t="str">
        <f>CONCATENATE(Data_Siswa[[#This Row],[Kelas]],"-",COUNTIF(Data_Siswa[[#Headers],[Kelas]]:Data_Siswa[[#This Row],[Kelas]],Data_Siswa[[#This Row],[Kelas]]))</f>
        <v>11 TAV 2-1</v>
      </c>
    </row>
    <row r="550" spans="1:8" x14ac:dyDescent="0.3">
      <c r="A550" s="134">
        <f>IF(Data_Siswa[[#This Row],[Nama]]="","",COUNTA(Data_Siswa[[#Headers],[Nama]]:Data_Siswa[[#This Row],[Nama]])-1)</f>
        <v>546</v>
      </c>
      <c r="B550" s="135">
        <v>102425038</v>
      </c>
      <c r="C550" s="135" t="s">
        <v>1735</v>
      </c>
      <c r="D550" s="136" t="s">
        <v>1171</v>
      </c>
      <c r="E550" s="135" t="s">
        <v>3</v>
      </c>
      <c r="F550" s="135" t="s">
        <v>9</v>
      </c>
      <c r="G550" s="137">
        <f>IF(Data_Siswa[[#This Row],[Nama]]="","",IF(F550=F549,G549,G549+1))</f>
        <v>17</v>
      </c>
      <c r="H550" s="137" t="str">
        <f>CONCATENATE(Data_Siswa[[#This Row],[Kelas]],"-",COUNTIF(Data_Siswa[[#Headers],[Kelas]]:Data_Siswa[[#This Row],[Kelas]],Data_Siswa[[#This Row],[Kelas]]))</f>
        <v>11 TAV 2-2</v>
      </c>
    </row>
    <row r="551" spans="1:8" x14ac:dyDescent="0.3">
      <c r="A551" s="134">
        <f>IF(Data_Siswa[[#This Row],[Nama]]="","",COUNTA(Data_Siswa[[#Headers],[Nama]]:Data_Siswa[[#This Row],[Nama]])-1)</f>
        <v>547</v>
      </c>
      <c r="B551" s="135">
        <v>102425039</v>
      </c>
      <c r="C551" s="135" t="s">
        <v>1736</v>
      </c>
      <c r="D551" s="136" t="s">
        <v>1172</v>
      </c>
      <c r="E551" s="135" t="s">
        <v>3</v>
      </c>
      <c r="F551" s="135" t="s">
        <v>9</v>
      </c>
      <c r="G551" s="137">
        <f>IF(Data_Siswa[[#This Row],[Nama]]="","",IF(F551=F550,G550,G550+1))</f>
        <v>17</v>
      </c>
      <c r="H551" s="137" t="str">
        <f>CONCATENATE(Data_Siswa[[#This Row],[Kelas]],"-",COUNTIF(Data_Siswa[[#Headers],[Kelas]]:Data_Siswa[[#This Row],[Kelas]],Data_Siswa[[#This Row],[Kelas]]))</f>
        <v>11 TAV 2-3</v>
      </c>
    </row>
    <row r="552" spans="1:8" x14ac:dyDescent="0.3">
      <c r="A552" s="134">
        <f>IF(Data_Siswa[[#This Row],[Nama]]="","",COUNTA(Data_Siswa[[#Headers],[Nama]]:Data_Siswa[[#This Row],[Nama]])-1)</f>
        <v>548</v>
      </c>
      <c r="B552" s="135">
        <v>102425040</v>
      </c>
      <c r="C552" s="135" t="s">
        <v>1737</v>
      </c>
      <c r="D552" s="136" t="s">
        <v>1173</v>
      </c>
      <c r="E552" s="135" t="s">
        <v>3</v>
      </c>
      <c r="F552" s="135" t="s">
        <v>9</v>
      </c>
      <c r="G552" s="137">
        <f>IF(Data_Siswa[[#This Row],[Nama]]="","",IF(F552=F551,G551,G551+1))</f>
        <v>17</v>
      </c>
      <c r="H552" s="137" t="str">
        <f>CONCATENATE(Data_Siswa[[#This Row],[Kelas]],"-",COUNTIF(Data_Siswa[[#Headers],[Kelas]]:Data_Siswa[[#This Row],[Kelas]],Data_Siswa[[#This Row],[Kelas]]))</f>
        <v>11 TAV 2-4</v>
      </c>
    </row>
    <row r="553" spans="1:8" x14ac:dyDescent="0.3">
      <c r="A553" s="134">
        <f>IF(Data_Siswa[[#This Row],[Nama]]="","",COUNTA(Data_Siswa[[#Headers],[Nama]]:Data_Siswa[[#This Row],[Nama]])-1)</f>
        <v>549</v>
      </c>
      <c r="B553" s="135">
        <v>102425041</v>
      </c>
      <c r="C553" s="135" t="s">
        <v>1738</v>
      </c>
      <c r="D553" s="136" t="s">
        <v>1174</v>
      </c>
      <c r="E553" s="135" t="s">
        <v>3</v>
      </c>
      <c r="F553" s="135" t="s">
        <v>9</v>
      </c>
      <c r="G553" s="137">
        <f>IF(Data_Siswa[[#This Row],[Nama]]="","",IF(F553=F552,G552,G552+1))</f>
        <v>17</v>
      </c>
      <c r="H553" s="137" t="str">
        <f>CONCATENATE(Data_Siswa[[#This Row],[Kelas]],"-",COUNTIF(Data_Siswa[[#Headers],[Kelas]]:Data_Siswa[[#This Row],[Kelas]],Data_Siswa[[#This Row],[Kelas]]))</f>
        <v>11 TAV 2-5</v>
      </c>
    </row>
    <row r="554" spans="1:8" x14ac:dyDescent="0.3">
      <c r="A554" s="134">
        <f>IF(Data_Siswa[[#This Row],[Nama]]="","",COUNTA(Data_Siswa[[#Headers],[Nama]]:Data_Siswa[[#This Row],[Nama]])-1)</f>
        <v>550</v>
      </c>
      <c r="B554" s="135">
        <v>102425042</v>
      </c>
      <c r="C554" s="135" t="s">
        <v>1739</v>
      </c>
      <c r="D554" s="136" t="s">
        <v>1175</v>
      </c>
      <c r="E554" s="135" t="s">
        <v>3</v>
      </c>
      <c r="F554" s="135" t="s">
        <v>9</v>
      </c>
      <c r="G554" s="137">
        <f>IF(Data_Siswa[[#This Row],[Nama]]="","",IF(F554=F553,G553,G553+1))</f>
        <v>17</v>
      </c>
      <c r="H554" s="137" t="str">
        <f>CONCATENATE(Data_Siswa[[#This Row],[Kelas]],"-",COUNTIF(Data_Siswa[[#Headers],[Kelas]]:Data_Siswa[[#This Row],[Kelas]],Data_Siswa[[#This Row],[Kelas]]))</f>
        <v>11 TAV 2-6</v>
      </c>
    </row>
    <row r="555" spans="1:8" x14ac:dyDescent="0.3">
      <c r="A555" s="134">
        <f>IF(Data_Siswa[[#This Row],[Nama]]="","",COUNTA(Data_Siswa[[#Headers],[Nama]]:Data_Siswa[[#This Row],[Nama]])-1)</f>
        <v>551</v>
      </c>
      <c r="B555" s="135">
        <v>102425043</v>
      </c>
      <c r="C555" s="135" t="s">
        <v>1740</v>
      </c>
      <c r="D555" s="136" t="s">
        <v>1176</v>
      </c>
      <c r="E555" s="135" t="s">
        <v>3</v>
      </c>
      <c r="F555" s="135" t="s">
        <v>9</v>
      </c>
      <c r="G555" s="137">
        <f>IF(Data_Siswa[[#This Row],[Nama]]="","",IF(F555=F554,G554,G554+1))</f>
        <v>17</v>
      </c>
      <c r="H555" s="137" t="str">
        <f>CONCATENATE(Data_Siswa[[#This Row],[Kelas]],"-",COUNTIF(Data_Siswa[[#Headers],[Kelas]]:Data_Siswa[[#This Row],[Kelas]],Data_Siswa[[#This Row],[Kelas]]))</f>
        <v>11 TAV 2-7</v>
      </c>
    </row>
    <row r="556" spans="1:8" x14ac:dyDescent="0.3">
      <c r="A556" s="134">
        <f>IF(Data_Siswa[[#This Row],[Nama]]="","",COUNTA(Data_Siswa[[#Headers],[Nama]]:Data_Siswa[[#This Row],[Nama]])-1)</f>
        <v>552</v>
      </c>
      <c r="B556" s="135">
        <v>102425044</v>
      </c>
      <c r="C556" s="135" t="s">
        <v>1741</v>
      </c>
      <c r="D556" s="136" t="s">
        <v>1177</v>
      </c>
      <c r="E556" s="135" t="s">
        <v>3</v>
      </c>
      <c r="F556" s="135" t="s">
        <v>9</v>
      </c>
      <c r="G556" s="137">
        <f>IF(Data_Siswa[[#This Row],[Nama]]="","",IF(F556=F555,G555,G555+1))</f>
        <v>17</v>
      </c>
      <c r="H556" s="137" t="str">
        <f>CONCATENATE(Data_Siswa[[#This Row],[Kelas]],"-",COUNTIF(Data_Siswa[[#Headers],[Kelas]]:Data_Siswa[[#This Row],[Kelas]],Data_Siswa[[#This Row],[Kelas]]))</f>
        <v>11 TAV 2-8</v>
      </c>
    </row>
    <row r="557" spans="1:8" x14ac:dyDescent="0.3">
      <c r="A557" s="134">
        <f>IF(Data_Siswa[[#This Row],[Nama]]="","",COUNTA(Data_Siswa[[#Headers],[Nama]]:Data_Siswa[[#This Row],[Nama]])-1)</f>
        <v>553</v>
      </c>
      <c r="B557" s="135">
        <v>102425045</v>
      </c>
      <c r="C557" s="135" t="s">
        <v>1742</v>
      </c>
      <c r="D557" s="136" t="s">
        <v>1178</v>
      </c>
      <c r="E557" s="135" t="s">
        <v>3</v>
      </c>
      <c r="F557" s="135" t="s">
        <v>9</v>
      </c>
      <c r="G557" s="137">
        <f>IF(Data_Siswa[[#This Row],[Nama]]="","",IF(F557=F556,G556,G556+1))</f>
        <v>17</v>
      </c>
      <c r="H557" s="137" t="str">
        <f>CONCATENATE(Data_Siswa[[#This Row],[Kelas]],"-",COUNTIF(Data_Siswa[[#Headers],[Kelas]]:Data_Siswa[[#This Row],[Kelas]],Data_Siswa[[#This Row],[Kelas]]))</f>
        <v>11 TAV 2-9</v>
      </c>
    </row>
    <row r="558" spans="1:8" x14ac:dyDescent="0.3">
      <c r="A558" s="134">
        <f>IF(Data_Siswa[[#This Row],[Nama]]="","",COUNTA(Data_Siswa[[#Headers],[Nama]]:Data_Siswa[[#This Row],[Nama]])-1)</f>
        <v>554</v>
      </c>
      <c r="B558" s="135">
        <v>102425047</v>
      </c>
      <c r="C558" s="135" t="s">
        <v>1743</v>
      </c>
      <c r="D558" s="136" t="s">
        <v>1179</v>
      </c>
      <c r="E558" s="135" t="s">
        <v>3</v>
      </c>
      <c r="F558" s="135" t="s">
        <v>9</v>
      </c>
      <c r="G558" s="137">
        <f>IF(Data_Siswa[[#This Row],[Nama]]="","",IF(F558=F557,G557,G557+1))</f>
        <v>17</v>
      </c>
      <c r="H558" s="137" t="str">
        <f>CONCATENATE(Data_Siswa[[#This Row],[Kelas]],"-",COUNTIF(Data_Siswa[[#Headers],[Kelas]]:Data_Siswa[[#This Row],[Kelas]],Data_Siswa[[#This Row],[Kelas]]))</f>
        <v>11 TAV 2-10</v>
      </c>
    </row>
    <row r="559" spans="1:8" x14ac:dyDescent="0.3">
      <c r="A559" s="134">
        <f>IF(Data_Siswa[[#This Row],[Nama]]="","",COUNTA(Data_Siswa[[#Headers],[Nama]]:Data_Siswa[[#This Row],[Nama]])-1)</f>
        <v>555</v>
      </c>
      <c r="B559" s="135">
        <v>102425049</v>
      </c>
      <c r="C559" s="135" t="s">
        <v>1744</v>
      </c>
      <c r="D559" s="136" t="s">
        <v>1180</v>
      </c>
      <c r="E559" s="135" t="s">
        <v>3</v>
      </c>
      <c r="F559" s="135" t="s">
        <v>9</v>
      </c>
      <c r="G559" s="137">
        <f>IF(Data_Siswa[[#This Row],[Nama]]="","",IF(F559=F558,G558,G558+1))</f>
        <v>17</v>
      </c>
      <c r="H559" s="137" t="str">
        <f>CONCATENATE(Data_Siswa[[#This Row],[Kelas]],"-",COUNTIF(Data_Siswa[[#Headers],[Kelas]]:Data_Siswa[[#This Row],[Kelas]],Data_Siswa[[#This Row],[Kelas]]))</f>
        <v>11 TAV 2-11</v>
      </c>
    </row>
    <row r="560" spans="1:8" x14ac:dyDescent="0.3">
      <c r="A560" s="134">
        <f>IF(Data_Siswa[[#This Row],[Nama]]="","",COUNTA(Data_Siswa[[#Headers],[Nama]]:Data_Siswa[[#This Row],[Nama]])-1)</f>
        <v>556</v>
      </c>
      <c r="B560" s="135">
        <v>102425050</v>
      </c>
      <c r="C560" s="135" t="s">
        <v>1745</v>
      </c>
      <c r="D560" s="136" t="s">
        <v>1181</v>
      </c>
      <c r="E560" s="135" t="s">
        <v>3</v>
      </c>
      <c r="F560" s="135" t="s">
        <v>9</v>
      </c>
      <c r="G560" s="137">
        <f>IF(Data_Siswa[[#This Row],[Nama]]="","",IF(F560=F559,G559,G559+1))</f>
        <v>17</v>
      </c>
      <c r="H560" s="137" t="str">
        <f>CONCATENATE(Data_Siswa[[#This Row],[Kelas]],"-",COUNTIF(Data_Siswa[[#Headers],[Kelas]]:Data_Siswa[[#This Row],[Kelas]],Data_Siswa[[#This Row],[Kelas]]))</f>
        <v>11 TAV 2-12</v>
      </c>
    </row>
    <row r="561" spans="1:8" x14ac:dyDescent="0.3">
      <c r="A561" s="134">
        <f>IF(Data_Siswa[[#This Row],[Nama]]="","",COUNTA(Data_Siswa[[#Headers],[Nama]]:Data_Siswa[[#This Row],[Nama]])-1)</f>
        <v>557</v>
      </c>
      <c r="B561" s="135">
        <v>102425051</v>
      </c>
      <c r="C561" s="135" t="s">
        <v>1746</v>
      </c>
      <c r="D561" s="136" t="s">
        <v>1182</v>
      </c>
      <c r="E561" s="135" t="s">
        <v>3</v>
      </c>
      <c r="F561" s="135" t="s">
        <v>9</v>
      </c>
      <c r="G561" s="137">
        <f>IF(Data_Siswa[[#This Row],[Nama]]="","",IF(F561=F560,G560,G560+1))</f>
        <v>17</v>
      </c>
      <c r="H561" s="137" t="str">
        <f>CONCATENATE(Data_Siswa[[#This Row],[Kelas]],"-",COUNTIF(Data_Siswa[[#Headers],[Kelas]]:Data_Siswa[[#This Row],[Kelas]],Data_Siswa[[#This Row],[Kelas]]))</f>
        <v>11 TAV 2-13</v>
      </c>
    </row>
    <row r="562" spans="1:8" x14ac:dyDescent="0.3">
      <c r="A562" s="134">
        <f>IF(Data_Siswa[[#This Row],[Nama]]="","",COUNTA(Data_Siswa[[#Headers],[Nama]]:Data_Siswa[[#This Row],[Nama]])-1)</f>
        <v>558</v>
      </c>
      <c r="B562" s="135">
        <v>102425052</v>
      </c>
      <c r="C562" s="135" t="s">
        <v>1747</v>
      </c>
      <c r="D562" s="136" t="s">
        <v>2073</v>
      </c>
      <c r="E562" s="135" t="s">
        <v>3</v>
      </c>
      <c r="F562" s="135" t="s">
        <v>9</v>
      </c>
      <c r="G562" s="137">
        <f>IF(Data_Siswa[[#This Row],[Nama]]="","",IF(F562=F561,G561,G561+1))</f>
        <v>17</v>
      </c>
      <c r="H562" s="137" t="str">
        <f>CONCATENATE(Data_Siswa[[#This Row],[Kelas]],"-",COUNTIF(Data_Siswa[[#Headers],[Kelas]]:Data_Siswa[[#This Row],[Kelas]],Data_Siswa[[#This Row],[Kelas]]))</f>
        <v>11 TAV 2-14</v>
      </c>
    </row>
    <row r="563" spans="1:8" x14ac:dyDescent="0.3">
      <c r="A563" s="134">
        <f>IF(Data_Siswa[[#This Row],[Nama]]="","",COUNTA(Data_Siswa[[#Headers],[Nama]]:Data_Siswa[[#This Row],[Nama]])-1)</f>
        <v>559</v>
      </c>
      <c r="B563" s="135">
        <v>102425053</v>
      </c>
      <c r="C563" s="135" t="s">
        <v>1748</v>
      </c>
      <c r="D563" s="136" t="s">
        <v>1183</v>
      </c>
      <c r="E563" s="135" t="s">
        <v>3</v>
      </c>
      <c r="F563" s="135" t="s">
        <v>9</v>
      </c>
      <c r="G563" s="137">
        <f>IF(Data_Siswa[[#This Row],[Nama]]="","",IF(F563=F562,G562,G562+1))</f>
        <v>17</v>
      </c>
      <c r="H563" s="137" t="str">
        <f>CONCATENATE(Data_Siswa[[#This Row],[Kelas]],"-",COUNTIF(Data_Siswa[[#Headers],[Kelas]]:Data_Siswa[[#This Row],[Kelas]],Data_Siswa[[#This Row],[Kelas]]))</f>
        <v>11 TAV 2-15</v>
      </c>
    </row>
    <row r="564" spans="1:8" x14ac:dyDescent="0.3">
      <c r="A564" s="134">
        <f>IF(Data_Siswa[[#This Row],[Nama]]="","",COUNTA(Data_Siswa[[#Headers],[Nama]]:Data_Siswa[[#This Row],[Nama]])-1)</f>
        <v>560</v>
      </c>
      <c r="B564" s="135">
        <v>102425054</v>
      </c>
      <c r="C564" s="135" t="s">
        <v>1749</v>
      </c>
      <c r="D564" s="136" t="s">
        <v>1184</v>
      </c>
      <c r="E564" s="135" t="s">
        <v>3</v>
      </c>
      <c r="F564" s="135" t="s">
        <v>9</v>
      </c>
      <c r="G564" s="137">
        <f>IF(Data_Siswa[[#This Row],[Nama]]="","",IF(F564=F563,G563,G563+1))</f>
        <v>17</v>
      </c>
      <c r="H564" s="137" t="str">
        <f>CONCATENATE(Data_Siswa[[#This Row],[Kelas]],"-",COUNTIF(Data_Siswa[[#Headers],[Kelas]]:Data_Siswa[[#This Row],[Kelas]],Data_Siswa[[#This Row],[Kelas]]))</f>
        <v>11 TAV 2-16</v>
      </c>
    </row>
    <row r="565" spans="1:8" x14ac:dyDescent="0.3">
      <c r="A565" s="134">
        <f>IF(Data_Siswa[[#This Row],[Nama]]="","",COUNTA(Data_Siswa[[#Headers],[Nama]]:Data_Siswa[[#This Row],[Nama]])-1)</f>
        <v>561</v>
      </c>
      <c r="B565" s="135">
        <v>102425055</v>
      </c>
      <c r="C565" s="135" t="s">
        <v>1750</v>
      </c>
      <c r="D565" s="136" t="s">
        <v>1185</v>
      </c>
      <c r="E565" s="135" t="s">
        <v>3</v>
      </c>
      <c r="F565" s="135" t="s">
        <v>9</v>
      </c>
      <c r="G565" s="137">
        <f>IF(Data_Siswa[[#This Row],[Nama]]="","",IF(F565=F564,G564,G564+1))</f>
        <v>17</v>
      </c>
      <c r="H565" s="137" t="str">
        <f>CONCATENATE(Data_Siswa[[#This Row],[Kelas]],"-",COUNTIF(Data_Siswa[[#Headers],[Kelas]]:Data_Siswa[[#This Row],[Kelas]],Data_Siswa[[#This Row],[Kelas]]))</f>
        <v>11 TAV 2-17</v>
      </c>
    </row>
    <row r="566" spans="1:8" x14ac:dyDescent="0.3">
      <c r="A566" s="134">
        <f>IF(Data_Siswa[[#This Row],[Nama]]="","",COUNTA(Data_Siswa[[#Headers],[Nama]]:Data_Siswa[[#This Row],[Nama]])-1)</f>
        <v>562</v>
      </c>
      <c r="B566" s="135">
        <v>102425056</v>
      </c>
      <c r="C566" s="135" t="s">
        <v>1751</v>
      </c>
      <c r="D566" s="136" t="s">
        <v>1186</v>
      </c>
      <c r="E566" s="135" t="s">
        <v>3</v>
      </c>
      <c r="F566" s="135" t="s">
        <v>9</v>
      </c>
      <c r="G566" s="137">
        <f>IF(Data_Siswa[[#This Row],[Nama]]="","",IF(F566=F565,G565,G565+1))</f>
        <v>17</v>
      </c>
      <c r="H566" s="137" t="str">
        <f>CONCATENATE(Data_Siswa[[#This Row],[Kelas]],"-",COUNTIF(Data_Siswa[[#Headers],[Kelas]]:Data_Siswa[[#This Row],[Kelas]],Data_Siswa[[#This Row],[Kelas]]))</f>
        <v>11 TAV 2-18</v>
      </c>
    </row>
    <row r="567" spans="1:8" x14ac:dyDescent="0.3">
      <c r="A567" s="134">
        <f>IF(Data_Siswa[[#This Row],[Nama]]="","",COUNTA(Data_Siswa[[#Headers],[Nama]]:Data_Siswa[[#This Row],[Nama]])-1)</f>
        <v>563</v>
      </c>
      <c r="B567" s="135">
        <v>102425057</v>
      </c>
      <c r="C567" s="135" t="s">
        <v>1752</v>
      </c>
      <c r="D567" s="136" t="s">
        <v>1187</v>
      </c>
      <c r="E567" s="135" t="s">
        <v>3</v>
      </c>
      <c r="F567" s="135" t="s">
        <v>9</v>
      </c>
      <c r="G567" s="137">
        <f>IF(Data_Siswa[[#This Row],[Nama]]="","",IF(F567=F566,G566,G566+1))</f>
        <v>17</v>
      </c>
      <c r="H567" s="137" t="str">
        <f>CONCATENATE(Data_Siswa[[#This Row],[Kelas]],"-",COUNTIF(Data_Siswa[[#Headers],[Kelas]]:Data_Siswa[[#This Row],[Kelas]],Data_Siswa[[#This Row],[Kelas]]))</f>
        <v>11 TAV 2-19</v>
      </c>
    </row>
    <row r="568" spans="1:8" x14ac:dyDescent="0.3">
      <c r="A568" s="134">
        <f>IF(Data_Siswa[[#This Row],[Nama]]="","",COUNTA(Data_Siswa[[#Headers],[Nama]]:Data_Siswa[[#This Row],[Nama]])-1)</f>
        <v>564</v>
      </c>
      <c r="B568" s="135">
        <v>102425059</v>
      </c>
      <c r="C568" s="135" t="s">
        <v>1753</v>
      </c>
      <c r="D568" s="136" t="s">
        <v>1188</v>
      </c>
      <c r="E568" s="135" t="s">
        <v>3</v>
      </c>
      <c r="F568" s="135" t="s">
        <v>9</v>
      </c>
      <c r="G568" s="137">
        <f>IF(Data_Siswa[[#This Row],[Nama]]="","",IF(F568=F567,G567,G567+1))</f>
        <v>17</v>
      </c>
      <c r="H568" s="137" t="str">
        <f>CONCATENATE(Data_Siswa[[#This Row],[Kelas]],"-",COUNTIF(Data_Siswa[[#Headers],[Kelas]]:Data_Siswa[[#This Row],[Kelas]],Data_Siswa[[#This Row],[Kelas]]))</f>
        <v>11 TAV 2-20</v>
      </c>
    </row>
    <row r="569" spans="1:8" x14ac:dyDescent="0.3">
      <c r="A569" s="134">
        <f>IF(Data_Siswa[[#This Row],[Nama]]="","",COUNTA(Data_Siswa[[#Headers],[Nama]]:Data_Siswa[[#This Row],[Nama]])-1)</f>
        <v>565</v>
      </c>
      <c r="B569" s="135">
        <v>102425061</v>
      </c>
      <c r="C569" s="135" t="s">
        <v>1754</v>
      </c>
      <c r="D569" s="136" t="s">
        <v>1189</v>
      </c>
      <c r="E569" s="135" t="s">
        <v>3</v>
      </c>
      <c r="F569" s="135" t="s">
        <v>9</v>
      </c>
      <c r="G569" s="137">
        <f>IF(Data_Siswa[[#This Row],[Nama]]="","",IF(F569=F568,G568,G568+1))</f>
        <v>17</v>
      </c>
      <c r="H569" s="137" t="str">
        <f>CONCATENATE(Data_Siswa[[#This Row],[Kelas]],"-",COUNTIF(Data_Siswa[[#Headers],[Kelas]]:Data_Siswa[[#This Row],[Kelas]],Data_Siswa[[#This Row],[Kelas]]))</f>
        <v>11 TAV 2-21</v>
      </c>
    </row>
    <row r="570" spans="1:8" x14ac:dyDescent="0.3">
      <c r="A570" s="134">
        <f>IF(Data_Siswa[[#This Row],[Nama]]="","",COUNTA(Data_Siswa[[#Headers],[Nama]]:Data_Siswa[[#This Row],[Nama]])-1)</f>
        <v>566</v>
      </c>
      <c r="B570" s="135">
        <v>102425062</v>
      </c>
      <c r="C570" s="135" t="s">
        <v>1755</v>
      </c>
      <c r="D570" s="136" t="s">
        <v>1190</v>
      </c>
      <c r="E570" s="135" t="s">
        <v>3</v>
      </c>
      <c r="F570" s="135" t="s">
        <v>9</v>
      </c>
      <c r="G570" s="137">
        <f>IF(Data_Siswa[[#This Row],[Nama]]="","",IF(F570=F569,G569,G569+1))</f>
        <v>17</v>
      </c>
      <c r="H570" s="137" t="str">
        <f>CONCATENATE(Data_Siswa[[#This Row],[Kelas]],"-",COUNTIF(Data_Siswa[[#Headers],[Kelas]]:Data_Siswa[[#This Row],[Kelas]],Data_Siswa[[#This Row],[Kelas]]))</f>
        <v>11 TAV 2-22</v>
      </c>
    </row>
    <row r="571" spans="1:8" x14ac:dyDescent="0.3">
      <c r="A571" s="134">
        <f>IF(Data_Siswa[[#This Row],[Nama]]="","",COUNTA(Data_Siswa[[#Headers],[Nama]]:Data_Siswa[[#This Row],[Nama]])-1)</f>
        <v>567</v>
      </c>
      <c r="B571" s="135">
        <v>102425063</v>
      </c>
      <c r="C571" s="135" t="s">
        <v>1756</v>
      </c>
      <c r="D571" s="136" t="s">
        <v>1191</v>
      </c>
      <c r="E571" s="135" t="s">
        <v>3</v>
      </c>
      <c r="F571" s="135" t="s">
        <v>9</v>
      </c>
      <c r="G571" s="137">
        <f>IF(Data_Siswa[[#This Row],[Nama]]="","",IF(F571=F570,G570,G570+1))</f>
        <v>17</v>
      </c>
      <c r="H571" s="137" t="str">
        <f>CONCATENATE(Data_Siswa[[#This Row],[Kelas]],"-",COUNTIF(Data_Siswa[[#Headers],[Kelas]]:Data_Siswa[[#This Row],[Kelas]],Data_Siswa[[#This Row],[Kelas]]))</f>
        <v>11 TAV 2-23</v>
      </c>
    </row>
    <row r="572" spans="1:8" x14ac:dyDescent="0.3">
      <c r="A572" s="134">
        <f>IF(Data_Siswa[[#This Row],[Nama]]="","",COUNTA(Data_Siswa[[#Headers],[Nama]]:Data_Siswa[[#This Row],[Nama]])-1)</f>
        <v>568</v>
      </c>
      <c r="B572" s="135">
        <v>102425064</v>
      </c>
      <c r="C572" s="135" t="s">
        <v>1757</v>
      </c>
      <c r="D572" s="136" t="s">
        <v>1192</v>
      </c>
      <c r="E572" s="135" t="s">
        <v>3</v>
      </c>
      <c r="F572" s="135" t="s">
        <v>9</v>
      </c>
      <c r="G572" s="137">
        <f>IF(Data_Siswa[[#This Row],[Nama]]="","",IF(F572=F571,G571,G571+1))</f>
        <v>17</v>
      </c>
      <c r="H572" s="137" t="str">
        <f>CONCATENATE(Data_Siswa[[#This Row],[Kelas]],"-",COUNTIF(Data_Siswa[[#Headers],[Kelas]]:Data_Siswa[[#This Row],[Kelas]],Data_Siswa[[#This Row],[Kelas]]))</f>
        <v>11 TAV 2-24</v>
      </c>
    </row>
    <row r="573" spans="1:8" x14ac:dyDescent="0.3">
      <c r="A573" s="134">
        <f>IF(Data_Siswa[[#This Row],[Nama]]="","",COUNTA(Data_Siswa[[#Headers],[Nama]]:Data_Siswa[[#This Row],[Nama]])-1)</f>
        <v>569</v>
      </c>
      <c r="B573" s="135">
        <v>102425065</v>
      </c>
      <c r="C573" s="135" t="s">
        <v>1758</v>
      </c>
      <c r="D573" s="136" t="s">
        <v>1193</v>
      </c>
      <c r="E573" s="135" t="s">
        <v>3</v>
      </c>
      <c r="F573" s="135" t="s">
        <v>9</v>
      </c>
      <c r="G573" s="137">
        <f>IF(Data_Siswa[[#This Row],[Nama]]="","",IF(F573=F572,G572,G572+1))</f>
        <v>17</v>
      </c>
      <c r="H573" s="137" t="str">
        <f>CONCATENATE(Data_Siswa[[#This Row],[Kelas]],"-",COUNTIF(Data_Siswa[[#Headers],[Kelas]]:Data_Siswa[[#This Row],[Kelas]],Data_Siswa[[#This Row],[Kelas]]))</f>
        <v>11 TAV 2-25</v>
      </c>
    </row>
    <row r="574" spans="1:8" x14ac:dyDescent="0.3">
      <c r="A574" s="134">
        <f>IF(Data_Siswa[[#This Row],[Nama]]="","",COUNTA(Data_Siswa[[#Headers],[Nama]]:Data_Siswa[[#This Row],[Nama]])-1)</f>
        <v>570</v>
      </c>
      <c r="B574" s="135">
        <v>102425066</v>
      </c>
      <c r="C574" s="135" t="s">
        <v>1759</v>
      </c>
      <c r="D574" s="136" t="s">
        <v>1194</v>
      </c>
      <c r="E574" s="135" t="s">
        <v>3</v>
      </c>
      <c r="F574" s="135" t="s">
        <v>9</v>
      </c>
      <c r="G574" s="137">
        <f>IF(Data_Siswa[[#This Row],[Nama]]="","",IF(F574=F573,G573,G573+1))</f>
        <v>17</v>
      </c>
      <c r="H574" s="137" t="str">
        <f>CONCATENATE(Data_Siswa[[#This Row],[Kelas]],"-",COUNTIF(Data_Siswa[[#Headers],[Kelas]]:Data_Siswa[[#This Row],[Kelas]],Data_Siswa[[#This Row],[Kelas]]))</f>
        <v>11 TAV 2-26</v>
      </c>
    </row>
    <row r="575" spans="1:8" x14ac:dyDescent="0.3">
      <c r="A575" s="134">
        <f>IF(Data_Siswa[[#This Row],[Nama]]="","",COUNTA(Data_Siswa[[#Headers],[Nama]]:Data_Siswa[[#This Row],[Nama]])-1)</f>
        <v>571</v>
      </c>
      <c r="B575" s="135">
        <v>102425068</v>
      </c>
      <c r="C575" s="135" t="s">
        <v>1760</v>
      </c>
      <c r="D575" s="136" t="s">
        <v>1195</v>
      </c>
      <c r="E575" s="135" t="s">
        <v>3</v>
      </c>
      <c r="F575" s="135" t="s">
        <v>9</v>
      </c>
      <c r="G575" s="137">
        <f>IF(Data_Siswa[[#This Row],[Nama]]="","",IF(F575=F574,G574,G574+1))</f>
        <v>17</v>
      </c>
      <c r="H575" s="137" t="str">
        <f>CONCATENATE(Data_Siswa[[#This Row],[Kelas]],"-",COUNTIF(Data_Siswa[[#Headers],[Kelas]]:Data_Siswa[[#This Row],[Kelas]],Data_Siswa[[#This Row],[Kelas]]))</f>
        <v>11 TAV 2-27</v>
      </c>
    </row>
    <row r="576" spans="1:8" x14ac:dyDescent="0.3">
      <c r="A576" s="134">
        <f>IF(Data_Siswa[[#This Row],[Nama]]="","",COUNTA(Data_Siswa[[#Headers],[Nama]]:Data_Siswa[[#This Row],[Nama]])-1)</f>
        <v>572</v>
      </c>
      <c r="B576" s="135">
        <v>102425069</v>
      </c>
      <c r="C576" s="135" t="s">
        <v>1761</v>
      </c>
      <c r="D576" s="136" t="s">
        <v>1196</v>
      </c>
      <c r="E576" s="135" t="s">
        <v>3</v>
      </c>
      <c r="F576" s="135" t="s">
        <v>9</v>
      </c>
      <c r="G576" s="137">
        <f>IF(Data_Siswa[[#This Row],[Nama]]="","",IF(F576=F575,G575,G575+1))</f>
        <v>17</v>
      </c>
      <c r="H576" s="137" t="str">
        <f>CONCATENATE(Data_Siswa[[#This Row],[Kelas]],"-",COUNTIF(Data_Siswa[[#Headers],[Kelas]]:Data_Siswa[[#This Row],[Kelas]],Data_Siswa[[#This Row],[Kelas]]))</f>
        <v>11 TAV 2-28</v>
      </c>
    </row>
    <row r="577" spans="1:8" x14ac:dyDescent="0.3">
      <c r="A577" s="134">
        <f>IF(Data_Siswa[[#This Row],[Nama]]="","",COUNTA(Data_Siswa[[#Headers],[Nama]]:Data_Siswa[[#This Row],[Nama]])-1)</f>
        <v>573</v>
      </c>
      <c r="B577" s="135">
        <v>102425070</v>
      </c>
      <c r="C577" s="135" t="s">
        <v>1762</v>
      </c>
      <c r="D577" s="136" t="s">
        <v>1197</v>
      </c>
      <c r="E577" s="135" t="s">
        <v>3</v>
      </c>
      <c r="F577" s="135" t="s">
        <v>9</v>
      </c>
      <c r="G577" s="137">
        <f>IF(Data_Siswa[[#This Row],[Nama]]="","",IF(F577=F576,G576,G576+1))</f>
        <v>17</v>
      </c>
      <c r="H577" s="137" t="str">
        <f>CONCATENATE(Data_Siswa[[#This Row],[Kelas]],"-",COUNTIF(Data_Siswa[[#Headers],[Kelas]]:Data_Siswa[[#This Row],[Kelas]],Data_Siswa[[#This Row],[Kelas]]))</f>
        <v>11 TAV 2-29</v>
      </c>
    </row>
    <row r="578" spans="1:8" x14ac:dyDescent="0.3">
      <c r="A578" s="134">
        <f>IF(Data_Siswa[[#This Row],[Nama]]="","",COUNTA(Data_Siswa[[#Headers],[Nama]]:Data_Siswa[[#This Row],[Nama]])-1)</f>
        <v>574</v>
      </c>
      <c r="B578" s="135">
        <v>102425071</v>
      </c>
      <c r="C578" s="135" t="s">
        <v>1763</v>
      </c>
      <c r="D578" s="136" t="s">
        <v>1198</v>
      </c>
      <c r="E578" s="135" t="s">
        <v>3</v>
      </c>
      <c r="F578" s="135" t="s">
        <v>9</v>
      </c>
      <c r="G578" s="137">
        <f>IF(Data_Siswa[[#This Row],[Nama]]="","",IF(F578=F577,G577,G577+1))</f>
        <v>17</v>
      </c>
      <c r="H578" s="137" t="str">
        <f>CONCATENATE(Data_Siswa[[#This Row],[Kelas]],"-",COUNTIF(Data_Siswa[[#Headers],[Kelas]]:Data_Siswa[[#This Row],[Kelas]],Data_Siswa[[#This Row],[Kelas]]))</f>
        <v>11 TAV 2-30</v>
      </c>
    </row>
    <row r="579" spans="1:8" x14ac:dyDescent="0.3">
      <c r="A579" s="134">
        <f>IF(Data_Siswa[[#This Row],[Nama]]="","",COUNTA(Data_Siswa[[#Headers],[Nama]]:Data_Siswa[[#This Row],[Nama]])-1)</f>
        <v>575</v>
      </c>
      <c r="B579" s="135">
        <v>102425072</v>
      </c>
      <c r="C579" s="135" t="s">
        <v>1764</v>
      </c>
      <c r="D579" s="136" t="s">
        <v>1199</v>
      </c>
      <c r="E579" s="135" t="s">
        <v>3</v>
      </c>
      <c r="F579" s="135" t="s">
        <v>9</v>
      </c>
      <c r="G579" s="137">
        <f>IF(Data_Siswa[[#This Row],[Nama]]="","",IF(F579=F578,G578,G578+1))</f>
        <v>17</v>
      </c>
      <c r="H579" s="137" t="str">
        <f>CONCATENATE(Data_Siswa[[#This Row],[Kelas]],"-",COUNTIF(Data_Siswa[[#Headers],[Kelas]]:Data_Siswa[[#This Row],[Kelas]],Data_Siswa[[#This Row],[Kelas]]))</f>
        <v>11 TAV 2-31</v>
      </c>
    </row>
    <row r="580" spans="1:8" x14ac:dyDescent="0.3">
      <c r="A580" s="138">
        <f>IF(Data_Siswa[[#This Row],[Nama]]="","",COUNTA(Data_Siswa[[#Headers],[Nama]]:Data_Siswa[[#This Row],[Nama]])-1)</f>
        <v>576</v>
      </c>
      <c r="B580" s="139">
        <v>102425074</v>
      </c>
      <c r="C580" s="139" t="s">
        <v>1765</v>
      </c>
      <c r="D580" s="140" t="s">
        <v>1200</v>
      </c>
      <c r="E580" s="139" t="s">
        <v>3</v>
      </c>
      <c r="F580" s="139" t="s">
        <v>154</v>
      </c>
      <c r="G580" s="141">
        <f>IF(Data_Siswa[[#This Row],[Nama]]="","",IF(F580=F579,G579,G579+1))</f>
        <v>18</v>
      </c>
      <c r="H580" s="141" t="str">
        <f>CONCATENATE(Data_Siswa[[#This Row],[Kelas]],"-",COUNTIF(Data_Siswa[[#Headers],[Kelas]]:Data_Siswa[[#This Row],[Kelas]],Data_Siswa[[#This Row],[Kelas]]))</f>
        <v>11 TAV 3-1</v>
      </c>
    </row>
    <row r="581" spans="1:8" x14ac:dyDescent="0.3">
      <c r="A581" s="134">
        <f>IF(Data_Siswa[[#This Row],[Nama]]="","",COUNTA(Data_Siswa[[#Headers],[Nama]]:Data_Siswa[[#This Row],[Nama]])-1)</f>
        <v>577</v>
      </c>
      <c r="B581" s="135">
        <v>102425076</v>
      </c>
      <c r="C581" s="135" t="s">
        <v>1766</v>
      </c>
      <c r="D581" s="136" t="s">
        <v>1201</v>
      </c>
      <c r="E581" s="135" t="s">
        <v>3</v>
      </c>
      <c r="F581" s="135" t="s">
        <v>154</v>
      </c>
      <c r="G581" s="137">
        <f>IF(Data_Siswa[[#This Row],[Nama]]="","",IF(F581=F580,G580,G580+1))</f>
        <v>18</v>
      </c>
      <c r="H581" s="137" t="str">
        <f>CONCATENATE(Data_Siswa[[#This Row],[Kelas]],"-",COUNTIF(Data_Siswa[[#Headers],[Kelas]]:Data_Siswa[[#This Row],[Kelas]],Data_Siswa[[#This Row],[Kelas]]))</f>
        <v>11 TAV 3-2</v>
      </c>
    </row>
    <row r="582" spans="1:8" x14ac:dyDescent="0.3">
      <c r="A582" s="134">
        <f>IF(Data_Siswa[[#This Row],[Nama]]="","",COUNTA(Data_Siswa[[#Headers],[Nama]]:Data_Siswa[[#This Row],[Nama]])-1)</f>
        <v>578</v>
      </c>
      <c r="B582" s="135">
        <v>102425077</v>
      </c>
      <c r="C582" s="135" t="s">
        <v>1767</v>
      </c>
      <c r="D582" s="136" t="s">
        <v>1202</v>
      </c>
      <c r="E582" s="135" t="s">
        <v>3</v>
      </c>
      <c r="F582" s="135" t="s">
        <v>154</v>
      </c>
      <c r="G582" s="137">
        <f>IF(Data_Siswa[[#This Row],[Nama]]="","",IF(F582=F581,G581,G581+1))</f>
        <v>18</v>
      </c>
      <c r="H582" s="137" t="str">
        <f>CONCATENATE(Data_Siswa[[#This Row],[Kelas]],"-",COUNTIF(Data_Siswa[[#Headers],[Kelas]]:Data_Siswa[[#This Row],[Kelas]],Data_Siswa[[#This Row],[Kelas]]))</f>
        <v>11 TAV 3-3</v>
      </c>
    </row>
    <row r="583" spans="1:8" x14ac:dyDescent="0.3">
      <c r="A583" s="134">
        <f>IF(Data_Siswa[[#This Row],[Nama]]="","",COUNTA(Data_Siswa[[#Headers],[Nama]]:Data_Siswa[[#This Row],[Nama]])-1)</f>
        <v>579</v>
      </c>
      <c r="B583" s="135">
        <v>102425079</v>
      </c>
      <c r="C583" s="135" t="s">
        <v>1768</v>
      </c>
      <c r="D583" s="136" t="s">
        <v>1203</v>
      </c>
      <c r="E583" s="135" t="s">
        <v>3</v>
      </c>
      <c r="F583" s="135" t="s">
        <v>154</v>
      </c>
      <c r="G583" s="137">
        <f>IF(Data_Siswa[[#This Row],[Nama]]="","",IF(F583=F582,G582,G582+1))</f>
        <v>18</v>
      </c>
      <c r="H583" s="137" t="str">
        <f>CONCATENATE(Data_Siswa[[#This Row],[Kelas]],"-",COUNTIF(Data_Siswa[[#Headers],[Kelas]]:Data_Siswa[[#This Row],[Kelas]],Data_Siswa[[#This Row],[Kelas]]))</f>
        <v>11 TAV 3-4</v>
      </c>
    </row>
    <row r="584" spans="1:8" x14ac:dyDescent="0.3">
      <c r="A584" s="134">
        <f>IF(Data_Siswa[[#This Row],[Nama]]="","",COUNTA(Data_Siswa[[#Headers],[Nama]]:Data_Siswa[[#This Row],[Nama]])-1)</f>
        <v>580</v>
      </c>
      <c r="B584" s="135">
        <v>102425080</v>
      </c>
      <c r="C584" s="135" t="s">
        <v>1769</v>
      </c>
      <c r="D584" s="136" t="s">
        <v>1204</v>
      </c>
      <c r="E584" s="135" t="s">
        <v>3</v>
      </c>
      <c r="F584" s="135" t="s">
        <v>154</v>
      </c>
      <c r="G584" s="137">
        <f>IF(Data_Siswa[[#This Row],[Nama]]="","",IF(F584=F583,G583,G583+1))</f>
        <v>18</v>
      </c>
      <c r="H584" s="137" t="str">
        <f>CONCATENATE(Data_Siswa[[#This Row],[Kelas]],"-",COUNTIF(Data_Siswa[[#Headers],[Kelas]]:Data_Siswa[[#This Row],[Kelas]],Data_Siswa[[#This Row],[Kelas]]))</f>
        <v>11 TAV 3-5</v>
      </c>
    </row>
    <row r="585" spans="1:8" x14ac:dyDescent="0.3">
      <c r="A585" s="134">
        <f>IF(Data_Siswa[[#This Row],[Nama]]="","",COUNTA(Data_Siswa[[#Headers],[Nama]]:Data_Siswa[[#This Row],[Nama]])-1)</f>
        <v>581</v>
      </c>
      <c r="B585" s="135">
        <v>102425082</v>
      </c>
      <c r="C585" s="135" t="s">
        <v>1770</v>
      </c>
      <c r="D585" s="136" t="s">
        <v>1205</v>
      </c>
      <c r="E585" s="135" t="s">
        <v>3</v>
      </c>
      <c r="F585" s="135" t="s">
        <v>154</v>
      </c>
      <c r="G585" s="137">
        <f>IF(Data_Siswa[[#This Row],[Nama]]="","",IF(F585=F584,G584,G584+1))</f>
        <v>18</v>
      </c>
      <c r="H585" s="137" t="str">
        <f>CONCATENATE(Data_Siswa[[#This Row],[Kelas]],"-",COUNTIF(Data_Siswa[[#Headers],[Kelas]]:Data_Siswa[[#This Row],[Kelas]],Data_Siswa[[#This Row],[Kelas]]))</f>
        <v>11 TAV 3-6</v>
      </c>
    </row>
    <row r="586" spans="1:8" x14ac:dyDescent="0.3">
      <c r="A586" s="134">
        <f>IF(Data_Siswa[[#This Row],[Nama]]="","",COUNTA(Data_Siswa[[#Headers],[Nama]]:Data_Siswa[[#This Row],[Nama]])-1)</f>
        <v>582</v>
      </c>
      <c r="B586" s="135">
        <v>102425083</v>
      </c>
      <c r="C586" s="135" t="s">
        <v>1771</v>
      </c>
      <c r="D586" s="136" t="s">
        <v>1206</v>
      </c>
      <c r="E586" s="135" t="s">
        <v>3</v>
      </c>
      <c r="F586" s="135" t="s">
        <v>154</v>
      </c>
      <c r="G586" s="137">
        <f>IF(Data_Siswa[[#This Row],[Nama]]="","",IF(F586=F585,G585,G585+1))</f>
        <v>18</v>
      </c>
      <c r="H586" s="137" t="str">
        <f>CONCATENATE(Data_Siswa[[#This Row],[Kelas]],"-",COUNTIF(Data_Siswa[[#Headers],[Kelas]]:Data_Siswa[[#This Row],[Kelas]],Data_Siswa[[#This Row],[Kelas]]))</f>
        <v>11 TAV 3-7</v>
      </c>
    </row>
    <row r="587" spans="1:8" x14ac:dyDescent="0.3">
      <c r="A587" s="134">
        <f>IF(Data_Siswa[[#This Row],[Nama]]="","",COUNTA(Data_Siswa[[#Headers],[Nama]]:Data_Siswa[[#This Row],[Nama]])-1)</f>
        <v>583</v>
      </c>
      <c r="B587" s="135">
        <v>102425086</v>
      </c>
      <c r="C587" s="135" t="s">
        <v>1772</v>
      </c>
      <c r="D587" s="136" t="s">
        <v>1207</v>
      </c>
      <c r="E587" s="135" t="s">
        <v>3</v>
      </c>
      <c r="F587" s="135" t="s">
        <v>154</v>
      </c>
      <c r="G587" s="137">
        <f>IF(Data_Siswa[[#This Row],[Nama]]="","",IF(F587=F586,G586,G586+1))</f>
        <v>18</v>
      </c>
      <c r="H587" s="137" t="str">
        <f>CONCATENATE(Data_Siswa[[#This Row],[Kelas]],"-",COUNTIF(Data_Siswa[[#Headers],[Kelas]]:Data_Siswa[[#This Row],[Kelas]],Data_Siswa[[#This Row],[Kelas]]))</f>
        <v>11 TAV 3-8</v>
      </c>
    </row>
    <row r="588" spans="1:8" x14ac:dyDescent="0.3">
      <c r="A588" s="134">
        <f>IF(Data_Siswa[[#This Row],[Nama]]="","",COUNTA(Data_Siswa[[#Headers],[Nama]]:Data_Siswa[[#This Row],[Nama]])-1)</f>
        <v>584</v>
      </c>
      <c r="B588" s="135">
        <v>102425087</v>
      </c>
      <c r="C588" s="135" t="s">
        <v>1773</v>
      </c>
      <c r="D588" s="136" t="s">
        <v>1208</v>
      </c>
      <c r="E588" s="135" t="s">
        <v>3</v>
      </c>
      <c r="F588" s="135" t="s">
        <v>154</v>
      </c>
      <c r="G588" s="137">
        <f>IF(Data_Siswa[[#This Row],[Nama]]="","",IF(F588=F587,G587,G587+1))</f>
        <v>18</v>
      </c>
      <c r="H588" s="137" t="str">
        <f>CONCATENATE(Data_Siswa[[#This Row],[Kelas]],"-",COUNTIF(Data_Siswa[[#Headers],[Kelas]]:Data_Siswa[[#This Row],[Kelas]],Data_Siswa[[#This Row],[Kelas]]))</f>
        <v>11 TAV 3-9</v>
      </c>
    </row>
    <row r="589" spans="1:8" x14ac:dyDescent="0.3">
      <c r="A589" s="134">
        <f>IF(Data_Siswa[[#This Row],[Nama]]="","",COUNTA(Data_Siswa[[#Headers],[Nama]]:Data_Siswa[[#This Row],[Nama]])-1)</f>
        <v>585</v>
      </c>
      <c r="B589" s="135">
        <v>102425088</v>
      </c>
      <c r="C589" s="135" t="s">
        <v>1774</v>
      </c>
      <c r="D589" s="136" t="s">
        <v>1209</v>
      </c>
      <c r="E589" s="135" t="s">
        <v>3</v>
      </c>
      <c r="F589" s="135" t="s">
        <v>154</v>
      </c>
      <c r="G589" s="137">
        <f>IF(Data_Siswa[[#This Row],[Nama]]="","",IF(F589=F588,G588,G588+1))</f>
        <v>18</v>
      </c>
      <c r="H589" s="137" t="str">
        <f>CONCATENATE(Data_Siswa[[#This Row],[Kelas]],"-",COUNTIF(Data_Siswa[[#Headers],[Kelas]]:Data_Siswa[[#This Row],[Kelas]],Data_Siswa[[#This Row],[Kelas]]))</f>
        <v>11 TAV 3-10</v>
      </c>
    </row>
    <row r="590" spans="1:8" x14ac:dyDescent="0.3">
      <c r="A590" s="134">
        <f>IF(Data_Siswa[[#This Row],[Nama]]="","",COUNTA(Data_Siswa[[#Headers],[Nama]]:Data_Siswa[[#This Row],[Nama]])-1)</f>
        <v>586</v>
      </c>
      <c r="B590" s="135">
        <v>102425089</v>
      </c>
      <c r="C590" s="135" t="s">
        <v>1775</v>
      </c>
      <c r="D590" s="136" t="s">
        <v>1210</v>
      </c>
      <c r="E590" s="135" t="s">
        <v>3</v>
      </c>
      <c r="F590" s="135" t="s">
        <v>154</v>
      </c>
      <c r="G590" s="137">
        <f>IF(Data_Siswa[[#This Row],[Nama]]="","",IF(F590=F589,G589,G589+1))</f>
        <v>18</v>
      </c>
      <c r="H590" s="137" t="str">
        <f>CONCATENATE(Data_Siswa[[#This Row],[Kelas]],"-",COUNTIF(Data_Siswa[[#Headers],[Kelas]]:Data_Siswa[[#This Row],[Kelas]],Data_Siswa[[#This Row],[Kelas]]))</f>
        <v>11 TAV 3-11</v>
      </c>
    </row>
    <row r="591" spans="1:8" x14ac:dyDescent="0.3">
      <c r="A591" s="134">
        <f>IF(Data_Siswa[[#This Row],[Nama]]="","",COUNTA(Data_Siswa[[#Headers],[Nama]]:Data_Siswa[[#This Row],[Nama]])-1)</f>
        <v>587</v>
      </c>
      <c r="B591" s="135">
        <v>102425090</v>
      </c>
      <c r="C591" s="135" t="s">
        <v>1776</v>
      </c>
      <c r="D591" s="136" t="s">
        <v>1211</v>
      </c>
      <c r="E591" s="135" t="s">
        <v>3</v>
      </c>
      <c r="F591" s="135" t="s">
        <v>154</v>
      </c>
      <c r="G591" s="137">
        <f>IF(Data_Siswa[[#This Row],[Nama]]="","",IF(F591=F590,G590,G590+1))</f>
        <v>18</v>
      </c>
      <c r="H591" s="137" t="str">
        <f>CONCATENATE(Data_Siswa[[#This Row],[Kelas]],"-",COUNTIF(Data_Siswa[[#Headers],[Kelas]]:Data_Siswa[[#This Row],[Kelas]],Data_Siswa[[#This Row],[Kelas]]))</f>
        <v>11 TAV 3-12</v>
      </c>
    </row>
    <row r="592" spans="1:8" x14ac:dyDescent="0.3">
      <c r="A592" s="134">
        <f>IF(Data_Siswa[[#This Row],[Nama]]="","",COUNTA(Data_Siswa[[#Headers],[Nama]]:Data_Siswa[[#This Row],[Nama]])-1)</f>
        <v>588</v>
      </c>
      <c r="B592" s="135">
        <v>102425091</v>
      </c>
      <c r="C592" s="135" t="s">
        <v>1777</v>
      </c>
      <c r="D592" s="136" t="s">
        <v>2097</v>
      </c>
      <c r="E592" s="135" t="s">
        <v>3</v>
      </c>
      <c r="F592" s="135" t="s">
        <v>154</v>
      </c>
      <c r="G592" s="137">
        <f>IF(Data_Siswa[[#This Row],[Nama]]="","",IF(F592=F591,G591,G591+1))</f>
        <v>18</v>
      </c>
      <c r="H592" s="137" t="str">
        <f>CONCATENATE(Data_Siswa[[#This Row],[Kelas]],"-",COUNTIF(Data_Siswa[[#Headers],[Kelas]]:Data_Siswa[[#This Row],[Kelas]],Data_Siswa[[#This Row],[Kelas]]))</f>
        <v>11 TAV 3-13</v>
      </c>
    </row>
    <row r="593" spans="1:8" x14ac:dyDescent="0.3">
      <c r="A593" s="134">
        <f>IF(Data_Siswa[[#This Row],[Nama]]="","",COUNTA(Data_Siswa[[#Headers],[Nama]]:Data_Siswa[[#This Row],[Nama]])-1)</f>
        <v>589</v>
      </c>
      <c r="B593" s="135">
        <v>102425092</v>
      </c>
      <c r="C593" s="135" t="s">
        <v>1778</v>
      </c>
      <c r="D593" s="136" t="s">
        <v>1212</v>
      </c>
      <c r="E593" s="135" t="s">
        <v>3</v>
      </c>
      <c r="F593" s="135" t="s">
        <v>154</v>
      </c>
      <c r="G593" s="137">
        <f>IF(Data_Siswa[[#This Row],[Nama]]="","",IF(F593=F592,G592,G592+1))</f>
        <v>18</v>
      </c>
      <c r="H593" s="137" t="str">
        <f>CONCATENATE(Data_Siswa[[#This Row],[Kelas]],"-",COUNTIF(Data_Siswa[[#Headers],[Kelas]]:Data_Siswa[[#This Row],[Kelas]],Data_Siswa[[#This Row],[Kelas]]))</f>
        <v>11 TAV 3-14</v>
      </c>
    </row>
    <row r="594" spans="1:8" x14ac:dyDescent="0.3">
      <c r="A594" s="134">
        <f>IF(Data_Siswa[[#This Row],[Nama]]="","",COUNTA(Data_Siswa[[#Headers],[Nama]]:Data_Siswa[[#This Row],[Nama]])-1)</f>
        <v>590</v>
      </c>
      <c r="B594" s="135">
        <v>102425094</v>
      </c>
      <c r="C594" s="135" t="s">
        <v>1779</v>
      </c>
      <c r="D594" s="136" t="s">
        <v>1213</v>
      </c>
      <c r="E594" s="135" t="s">
        <v>3</v>
      </c>
      <c r="F594" s="135" t="s">
        <v>154</v>
      </c>
      <c r="G594" s="137">
        <f>IF(Data_Siswa[[#This Row],[Nama]]="","",IF(F594=F593,G593,G593+1))</f>
        <v>18</v>
      </c>
      <c r="H594" s="137" t="str">
        <f>CONCATENATE(Data_Siswa[[#This Row],[Kelas]],"-",COUNTIF(Data_Siswa[[#Headers],[Kelas]]:Data_Siswa[[#This Row],[Kelas]],Data_Siswa[[#This Row],[Kelas]]))</f>
        <v>11 TAV 3-15</v>
      </c>
    </row>
    <row r="595" spans="1:8" x14ac:dyDescent="0.3">
      <c r="A595" s="134">
        <f>IF(Data_Siswa[[#This Row],[Nama]]="","",COUNTA(Data_Siswa[[#Headers],[Nama]]:Data_Siswa[[#This Row],[Nama]])-1)</f>
        <v>591</v>
      </c>
      <c r="B595" s="135">
        <v>102425095</v>
      </c>
      <c r="C595" s="135" t="s">
        <v>1780</v>
      </c>
      <c r="D595" s="136" t="s">
        <v>1214</v>
      </c>
      <c r="E595" s="135" t="s">
        <v>3</v>
      </c>
      <c r="F595" s="135" t="s">
        <v>154</v>
      </c>
      <c r="G595" s="137">
        <f>IF(Data_Siswa[[#This Row],[Nama]]="","",IF(F595=F594,G594,G594+1))</f>
        <v>18</v>
      </c>
      <c r="H595" s="137" t="str">
        <f>CONCATENATE(Data_Siswa[[#This Row],[Kelas]],"-",COUNTIF(Data_Siswa[[#Headers],[Kelas]]:Data_Siswa[[#This Row],[Kelas]],Data_Siswa[[#This Row],[Kelas]]))</f>
        <v>11 TAV 3-16</v>
      </c>
    </row>
    <row r="596" spans="1:8" x14ac:dyDescent="0.3">
      <c r="A596" s="134">
        <f>IF(Data_Siswa[[#This Row],[Nama]]="","",COUNTA(Data_Siswa[[#Headers],[Nama]]:Data_Siswa[[#This Row],[Nama]])-1)</f>
        <v>592</v>
      </c>
      <c r="B596" s="135">
        <v>102425096</v>
      </c>
      <c r="C596" s="135" t="s">
        <v>1781</v>
      </c>
      <c r="D596" s="136" t="s">
        <v>1215</v>
      </c>
      <c r="E596" s="135" t="s">
        <v>3</v>
      </c>
      <c r="F596" s="135" t="s">
        <v>154</v>
      </c>
      <c r="G596" s="137">
        <f>IF(Data_Siswa[[#This Row],[Nama]]="","",IF(F596=F595,G595,G595+1))</f>
        <v>18</v>
      </c>
      <c r="H596" s="137" t="str">
        <f>CONCATENATE(Data_Siswa[[#This Row],[Kelas]],"-",COUNTIF(Data_Siswa[[#Headers],[Kelas]]:Data_Siswa[[#This Row],[Kelas]],Data_Siswa[[#This Row],[Kelas]]))</f>
        <v>11 TAV 3-17</v>
      </c>
    </row>
    <row r="597" spans="1:8" x14ac:dyDescent="0.3">
      <c r="A597" s="134">
        <f>IF(Data_Siswa[[#This Row],[Nama]]="","",COUNTA(Data_Siswa[[#Headers],[Nama]]:Data_Siswa[[#This Row],[Nama]])-1)</f>
        <v>593</v>
      </c>
      <c r="B597" s="135">
        <v>102425097</v>
      </c>
      <c r="C597" s="135" t="s">
        <v>1782</v>
      </c>
      <c r="D597" s="136" t="s">
        <v>1216</v>
      </c>
      <c r="E597" s="135" t="s">
        <v>3</v>
      </c>
      <c r="F597" s="135" t="s">
        <v>154</v>
      </c>
      <c r="G597" s="137">
        <f>IF(Data_Siswa[[#This Row],[Nama]]="","",IF(F597=F596,G596,G596+1))</f>
        <v>18</v>
      </c>
      <c r="H597" s="137" t="str">
        <f>CONCATENATE(Data_Siswa[[#This Row],[Kelas]],"-",COUNTIF(Data_Siswa[[#Headers],[Kelas]]:Data_Siswa[[#This Row],[Kelas]],Data_Siswa[[#This Row],[Kelas]]))</f>
        <v>11 TAV 3-18</v>
      </c>
    </row>
    <row r="598" spans="1:8" x14ac:dyDescent="0.3">
      <c r="A598" s="134">
        <f>IF(Data_Siswa[[#This Row],[Nama]]="","",COUNTA(Data_Siswa[[#Headers],[Nama]]:Data_Siswa[[#This Row],[Nama]])-1)</f>
        <v>594</v>
      </c>
      <c r="B598" s="135">
        <v>102425098</v>
      </c>
      <c r="C598" s="135" t="s">
        <v>1783</v>
      </c>
      <c r="D598" s="136" t="s">
        <v>1217</v>
      </c>
      <c r="E598" s="135" t="s">
        <v>3</v>
      </c>
      <c r="F598" s="135" t="s">
        <v>154</v>
      </c>
      <c r="G598" s="137">
        <f>IF(Data_Siswa[[#This Row],[Nama]]="","",IF(F598=F597,G597,G597+1))</f>
        <v>18</v>
      </c>
      <c r="H598" s="137" t="str">
        <f>CONCATENATE(Data_Siswa[[#This Row],[Kelas]],"-",COUNTIF(Data_Siswa[[#Headers],[Kelas]]:Data_Siswa[[#This Row],[Kelas]],Data_Siswa[[#This Row],[Kelas]]))</f>
        <v>11 TAV 3-19</v>
      </c>
    </row>
    <row r="599" spans="1:8" x14ac:dyDescent="0.3">
      <c r="A599" s="134">
        <f>IF(Data_Siswa[[#This Row],[Nama]]="","",COUNTA(Data_Siswa[[#Headers],[Nama]]:Data_Siswa[[#This Row],[Nama]])-1)</f>
        <v>595</v>
      </c>
      <c r="B599" s="135">
        <v>102425099</v>
      </c>
      <c r="C599" s="135" t="s">
        <v>1784</v>
      </c>
      <c r="D599" s="136" t="s">
        <v>1218</v>
      </c>
      <c r="E599" s="135" t="s">
        <v>3</v>
      </c>
      <c r="F599" s="135" t="s">
        <v>154</v>
      </c>
      <c r="G599" s="137">
        <f>IF(Data_Siswa[[#This Row],[Nama]]="","",IF(F599=F598,G598,G598+1))</f>
        <v>18</v>
      </c>
      <c r="H599" s="137" t="str">
        <f>CONCATENATE(Data_Siswa[[#This Row],[Kelas]],"-",COUNTIF(Data_Siswa[[#Headers],[Kelas]]:Data_Siswa[[#This Row],[Kelas]],Data_Siswa[[#This Row],[Kelas]]))</f>
        <v>11 TAV 3-20</v>
      </c>
    </row>
    <row r="600" spans="1:8" x14ac:dyDescent="0.3">
      <c r="A600" s="138">
        <f>IF(Data_Siswa[[#This Row],[Nama]]="","",COUNTA(Data_Siswa[[#Headers],[Nama]]:Data_Siswa[[#This Row],[Nama]])-1)</f>
        <v>596</v>
      </c>
      <c r="B600" s="139">
        <v>102425100</v>
      </c>
      <c r="C600" s="139" t="s">
        <v>1785</v>
      </c>
      <c r="D600" s="140" t="s">
        <v>1219</v>
      </c>
      <c r="E600" s="139" t="s">
        <v>3</v>
      </c>
      <c r="F600" s="139" t="s">
        <v>154</v>
      </c>
      <c r="G600" s="141">
        <f>IF(Data_Siswa[[#This Row],[Nama]]="","",IF(F600=F599,G599,G599+1))</f>
        <v>18</v>
      </c>
      <c r="H600" s="141" t="str">
        <f>CONCATENATE(Data_Siswa[[#This Row],[Kelas]],"-",COUNTIF(Data_Siswa[[#Headers],[Kelas]]:Data_Siswa[[#This Row],[Kelas]],Data_Siswa[[#This Row],[Kelas]]))</f>
        <v>11 TAV 3-21</v>
      </c>
    </row>
    <row r="601" spans="1:8" x14ac:dyDescent="0.3">
      <c r="A601" s="134">
        <f>IF(Data_Siswa[[#This Row],[Nama]]="","",COUNTA(Data_Siswa[[#Headers],[Nama]]:Data_Siswa[[#This Row],[Nama]])-1)</f>
        <v>597</v>
      </c>
      <c r="B601" s="135">
        <v>102425102</v>
      </c>
      <c r="C601" s="135" t="s">
        <v>1786</v>
      </c>
      <c r="D601" s="136" t="s">
        <v>1220</v>
      </c>
      <c r="E601" s="135" t="s">
        <v>3</v>
      </c>
      <c r="F601" s="135" t="s">
        <v>154</v>
      </c>
      <c r="G601" s="137">
        <f>IF(Data_Siswa[[#This Row],[Nama]]="","",IF(F601=F600,G600,G600+1))</f>
        <v>18</v>
      </c>
      <c r="H601" s="137" t="str">
        <f>CONCATENATE(Data_Siswa[[#This Row],[Kelas]],"-",COUNTIF(Data_Siswa[[#Headers],[Kelas]]:Data_Siswa[[#This Row],[Kelas]],Data_Siswa[[#This Row],[Kelas]]))</f>
        <v>11 TAV 3-22</v>
      </c>
    </row>
    <row r="602" spans="1:8" x14ac:dyDescent="0.3">
      <c r="A602" s="134">
        <f>IF(Data_Siswa[[#This Row],[Nama]]="","",COUNTA(Data_Siswa[[#Headers],[Nama]]:Data_Siswa[[#This Row],[Nama]])-1)</f>
        <v>598</v>
      </c>
      <c r="B602" s="135">
        <v>102425104</v>
      </c>
      <c r="C602" s="135" t="s">
        <v>1787</v>
      </c>
      <c r="D602" s="136" t="s">
        <v>1221</v>
      </c>
      <c r="E602" s="135" t="s">
        <v>3</v>
      </c>
      <c r="F602" s="135" t="s">
        <v>154</v>
      </c>
      <c r="G602" s="137">
        <f>IF(Data_Siswa[[#This Row],[Nama]]="","",IF(F602=F601,G601,G601+1))</f>
        <v>18</v>
      </c>
      <c r="H602" s="137" t="str">
        <f>CONCATENATE(Data_Siswa[[#This Row],[Kelas]],"-",COUNTIF(Data_Siswa[[#Headers],[Kelas]]:Data_Siswa[[#This Row],[Kelas]],Data_Siswa[[#This Row],[Kelas]]))</f>
        <v>11 TAV 3-23</v>
      </c>
    </row>
    <row r="603" spans="1:8" x14ac:dyDescent="0.3">
      <c r="A603" s="134">
        <f>IF(Data_Siswa[[#This Row],[Nama]]="","",COUNTA(Data_Siswa[[#Headers],[Nama]]:Data_Siswa[[#This Row],[Nama]])-1)</f>
        <v>599</v>
      </c>
      <c r="B603" s="135">
        <v>102425105</v>
      </c>
      <c r="C603" s="135" t="s">
        <v>1788</v>
      </c>
      <c r="D603" s="136" t="s">
        <v>1222</v>
      </c>
      <c r="E603" s="135" t="s">
        <v>3</v>
      </c>
      <c r="F603" s="135" t="s">
        <v>154</v>
      </c>
      <c r="G603" s="137">
        <f>IF(Data_Siswa[[#This Row],[Nama]]="","",IF(F603=F602,G602,G602+1))</f>
        <v>18</v>
      </c>
      <c r="H603" s="137" t="str">
        <f>CONCATENATE(Data_Siswa[[#This Row],[Kelas]],"-",COUNTIF(Data_Siswa[[#Headers],[Kelas]]:Data_Siswa[[#This Row],[Kelas]],Data_Siswa[[#This Row],[Kelas]]))</f>
        <v>11 TAV 3-24</v>
      </c>
    </row>
    <row r="604" spans="1:8" x14ac:dyDescent="0.3">
      <c r="A604" s="134">
        <f>IF(Data_Siswa[[#This Row],[Nama]]="","",COUNTA(Data_Siswa[[#Headers],[Nama]]:Data_Siswa[[#This Row],[Nama]])-1)</f>
        <v>600</v>
      </c>
      <c r="B604" s="135">
        <v>102425106</v>
      </c>
      <c r="C604" s="135" t="s">
        <v>1789</v>
      </c>
      <c r="D604" s="136" t="s">
        <v>1223</v>
      </c>
      <c r="E604" s="135" t="s">
        <v>3</v>
      </c>
      <c r="F604" s="135" t="s">
        <v>154</v>
      </c>
      <c r="G604" s="137">
        <f>IF(Data_Siswa[[#This Row],[Nama]]="","",IF(F604=F603,G603,G603+1))</f>
        <v>18</v>
      </c>
      <c r="H604" s="137" t="str">
        <f>CONCATENATE(Data_Siswa[[#This Row],[Kelas]],"-",COUNTIF(Data_Siswa[[#Headers],[Kelas]]:Data_Siswa[[#This Row],[Kelas]],Data_Siswa[[#This Row],[Kelas]]))</f>
        <v>11 TAV 3-25</v>
      </c>
    </row>
    <row r="605" spans="1:8" x14ac:dyDescent="0.3">
      <c r="A605" s="134">
        <f>IF(Data_Siswa[[#This Row],[Nama]]="","",COUNTA(Data_Siswa[[#Headers],[Nama]]:Data_Siswa[[#This Row],[Nama]])-1)</f>
        <v>601</v>
      </c>
      <c r="B605" s="135">
        <v>102425107</v>
      </c>
      <c r="C605" s="135" t="s">
        <v>1790</v>
      </c>
      <c r="D605" s="136" t="s">
        <v>1224</v>
      </c>
      <c r="E605" s="135" t="s">
        <v>3</v>
      </c>
      <c r="F605" s="135" t="s">
        <v>154</v>
      </c>
      <c r="G605" s="137">
        <f>IF(Data_Siswa[[#This Row],[Nama]]="","",IF(F605=F604,G604,G604+1))</f>
        <v>18</v>
      </c>
      <c r="H605" s="137" t="str">
        <f>CONCATENATE(Data_Siswa[[#This Row],[Kelas]],"-",COUNTIF(Data_Siswa[[#Headers],[Kelas]]:Data_Siswa[[#This Row],[Kelas]],Data_Siswa[[#This Row],[Kelas]]))</f>
        <v>11 TAV 3-26</v>
      </c>
    </row>
    <row r="606" spans="1:8" x14ac:dyDescent="0.3">
      <c r="A606" s="134">
        <f>IF(Data_Siswa[[#This Row],[Nama]]="","",COUNTA(Data_Siswa[[#Headers],[Nama]]:Data_Siswa[[#This Row],[Nama]])-1)</f>
        <v>602</v>
      </c>
      <c r="B606" s="135">
        <v>102425108</v>
      </c>
      <c r="C606" s="135" t="s">
        <v>1791</v>
      </c>
      <c r="D606" s="136" t="s">
        <v>1225</v>
      </c>
      <c r="E606" s="135" t="s">
        <v>3</v>
      </c>
      <c r="F606" s="135" t="s">
        <v>154</v>
      </c>
      <c r="G606" s="137">
        <f>IF(Data_Siswa[[#This Row],[Nama]]="","",IF(F606=F605,G605,G605+1))</f>
        <v>18</v>
      </c>
      <c r="H606" s="137" t="str">
        <f>CONCATENATE(Data_Siswa[[#This Row],[Kelas]],"-",COUNTIF(Data_Siswa[[#Headers],[Kelas]]:Data_Siswa[[#This Row],[Kelas]],Data_Siswa[[#This Row],[Kelas]]))</f>
        <v>11 TAV 3-27</v>
      </c>
    </row>
    <row r="607" spans="1:8" x14ac:dyDescent="0.3">
      <c r="A607" s="134">
        <f>IF(Data_Siswa[[#This Row],[Nama]]="","",COUNTA(Data_Siswa[[#Headers],[Nama]]:Data_Siswa[[#This Row],[Nama]])-1)</f>
        <v>603</v>
      </c>
      <c r="B607" s="135">
        <v>102425109</v>
      </c>
      <c r="C607" s="135" t="s">
        <v>1865</v>
      </c>
      <c r="D607" s="136" t="s">
        <v>1299</v>
      </c>
      <c r="E607" s="135" t="s">
        <v>4</v>
      </c>
      <c r="F607" s="135" t="s">
        <v>13</v>
      </c>
      <c r="G607" s="137">
        <f>IF(Data_Siswa[[#This Row],[Nama]]="","",IF(F607=F606,G606,G606+1))</f>
        <v>19</v>
      </c>
      <c r="H607" s="137" t="str">
        <f>CONCATENATE(Data_Siswa[[#This Row],[Kelas]],"-",COUNTIF(Data_Siswa[[#Headers],[Kelas]]:Data_Siswa[[#This Row],[Kelas]],Data_Siswa[[#This Row],[Kelas]]))</f>
        <v>11 RPL 1-1</v>
      </c>
    </row>
    <row r="608" spans="1:8" x14ac:dyDescent="0.3">
      <c r="A608" s="134">
        <f>IF(Data_Siswa[[#This Row],[Nama]]="","",COUNTA(Data_Siswa[[#Headers],[Nama]]:Data_Siswa[[#This Row],[Nama]])-1)</f>
        <v>604</v>
      </c>
      <c r="B608" s="135">
        <v>102425110</v>
      </c>
      <c r="C608" s="135" t="s">
        <v>1798</v>
      </c>
      <c r="D608" s="136" t="s">
        <v>1232</v>
      </c>
      <c r="E608" s="135" t="s">
        <v>3</v>
      </c>
      <c r="F608" s="135" t="s">
        <v>13</v>
      </c>
      <c r="G608" s="137">
        <f>IF(Data_Siswa[[#This Row],[Nama]]="","",IF(F608=F607,G607,G607+1))</f>
        <v>19</v>
      </c>
      <c r="H608" s="137" t="str">
        <f>CONCATENATE(Data_Siswa[[#This Row],[Kelas]],"-",COUNTIF(Data_Siswa[[#Headers],[Kelas]]:Data_Siswa[[#This Row],[Kelas]],Data_Siswa[[#This Row],[Kelas]]))</f>
        <v>11 RPL 1-2</v>
      </c>
    </row>
    <row r="609" spans="1:8" x14ac:dyDescent="0.3">
      <c r="A609" s="134">
        <f>IF(Data_Siswa[[#This Row],[Nama]]="","",COUNTA(Data_Siswa[[#Headers],[Nama]]:Data_Siswa[[#This Row],[Nama]])-1)</f>
        <v>605</v>
      </c>
      <c r="B609" s="135">
        <v>102425111</v>
      </c>
      <c r="C609" s="135" t="s">
        <v>1869</v>
      </c>
      <c r="D609" s="136" t="s">
        <v>1303</v>
      </c>
      <c r="E609" s="135" t="s">
        <v>3</v>
      </c>
      <c r="F609" s="135" t="s">
        <v>13</v>
      </c>
      <c r="G609" s="137">
        <f>IF(Data_Siswa[[#This Row],[Nama]]="","",IF(F609=F608,G608,G608+1))</f>
        <v>19</v>
      </c>
      <c r="H609" s="137" t="str">
        <f>CONCATENATE(Data_Siswa[[#This Row],[Kelas]],"-",COUNTIF(Data_Siswa[[#Headers],[Kelas]]:Data_Siswa[[#This Row],[Kelas]],Data_Siswa[[#This Row],[Kelas]]))</f>
        <v>11 RPL 1-3</v>
      </c>
    </row>
    <row r="610" spans="1:8" x14ac:dyDescent="0.3">
      <c r="A610" s="134">
        <f>IF(Data_Siswa[[#This Row],[Nama]]="","",COUNTA(Data_Siswa[[#Headers],[Nama]]:Data_Siswa[[#This Row],[Nama]])-1)</f>
        <v>606</v>
      </c>
      <c r="B610" s="135">
        <v>102425112</v>
      </c>
      <c r="C610" s="135" t="s">
        <v>1800</v>
      </c>
      <c r="D610" s="136" t="s">
        <v>1234</v>
      </c>
      <c r="E610" s="135" t="s">
        <v>3</v>
      </c>
      <c r="F610" s="135" t="s">
        <v>13</v>
      </c>
      <c r="G610" s="137">
        <f>IF(Data_Siswa[[#This Row],[Nama]]="","",IF(F610=F609,G609,G609+1))</f>
        <v>19</v>
      </c>
      <c r="H610" s="137" t="str">
        <f>CONCATENATE(Data_Siswa[[#This Row],[Kelas]],"-",COUNTIF(Data_Siswa[[#Headers],[Kelas]]:Data_Siswa[[#This Row],[Kelas]],Data_Siswa[[#This Row],[Kelas]]))</f>
        <v>11 RPL 1-4</v>
      </c>
    </row>
    <row r="611" spans="1:8" x14ac:dyDescent="0.3">
      <c r="A611" s="134">
        <f>IF(Data_Siswa[[#This Row],[Nama]]="","",COUNTA(Data_Siswa[[#Headers],[Nama]]:Data_Siswa[[#This Row],[Nama]])-1)</f>
        <v>607</v>
      </c>
      <c r="B611" s="135">
        <v>102425113</v>
      </c>
      <c r="C611" s="135" t="s">
        <v>1801</v>
      </c>
      <c r="D611" s="136" t="s">
        <v>1235</v>
      </c>
      <c r="E611" s="135" t="s">
        <v>4</v>
      </c>
      <c r="F611" s="135" t="s">
        <v>13</v>
      </c>
      <c r="G611" s="137">
        <f>IF(Data_Siswa[[#This Row],[Nama]]="","",IF(F611=F610,G610,G610+1))</f>
        <v>19</v>
      </c>
      <c r="H611" s="137" t="str">
        <f>CONCATENATE(Data_Siswa[[#This Row],[Kelas]],"-",COUNTIF(Data_Siswa[[#Headers],[Kelas]]:Data_Siswa[[#This Row],[Kelas]],Data_Siswa[[#This Row],[Kelas]]))</f>
        <v>11 RPL 1-5</v>
      </c>
    </row>
    <row r="612" spans="1:8" x14ac:dyDescent="0.3">
      <c r="A612" s="134">
        <f>IF(Data_Siswa[[#This Row],[Nama]]="","",COUNTA(Data_Siswa[[#Headers],[Nama]]:Data_Siswa[[#This Row],[Nama]])-1)</f>
        <v>608</v>
      </c>
      <c r="B612" s="135">
        <v>102425114</v>
      </c>
      <c r="C612" s="135" t="s">
        <v>1871</v>
      </c>
      <c r="D612" s="136" t="s">
        <v>1305</v>
      </c>
      <c r="E612" s="135" t="s">
        <v>4</v>
      </c>
      <c r="F612" s="135" t="s">
        <v>13</v>
      </c>
      <c r="G612" s="137">
        <f>IF(Data_Siswa[[#This Row],[Nama]]="","",IF(F612=F611,G611,G611+1))</f>
        <v>19</v>
      </c>
      <c r="H612" s="137" t="str">
        <f>CONCATENATE(Data_Siswa[[#This Row],[Kelas]],"-",COUNTIF(Data_Siswa[[#Headers],[Kelas]]:Data_Siswa[[#This Row],[Kelas]],Data_Siswa[[#This Row],[Kelas]]))</f>
        <v>11 RPL 1-6</v>
      </c>
    </row>
    <row r="613" spans="1:8" x14ac:dyDescent="0.3">
      <c r="A613" s="134">
        <f>IF(Data_Siswa[[#This Row],[Nama]]="","",COUNTA(Data_Siswa[[#Headers],[Nama]]:Data_Siswa[[#This Row],[Nama]])-1)</f>
        <v>609</v>
      </c>
      <c r="B613" s="135">
        <v>102425115</v>
      </c>
      <c r="C613" s="135" t="s">
        <v>1836</v>
      </c>
      <c r="D613" s="136" t="s">
        <v>1270</v>
      </c>
      <c r="E613" s="135" t="s">
        <v>3</v>
      </c>
      <c r="F613" s="135" t="s">
        <v>13</v>
      </c>
      <c r="G613" s="137">
        <f>IF(Data_Siswa[[#This Row],[Nama]]="","",IF(F613=F612,G612,G612+1))</f>
        <v>19</v>
      </c>
      <c r="H613" s="137" t="str">
        <f>CONCATENATE(Data_Siswa[[#This Row],[Kelas]],"-",COUNTIF(Data_Siswa[[#Headers],[Kelas]]:Data_Siswa[[#This Row],[Kelas]],Data_Siswa[[#This Row],[Kelas]]))</f>
        <v>11 RPL 1-7</v>
      </c>
    </row>
    <row r="614" spans="1:8" x14ac:dyDescent="0.3">
      <c r="A614" s="134">
        <f>IF(Data_Siswa[[#This Row],[Nama]]="","",COUNTA(Data_Siswa[[#Headers],[Nama]]:Data_Siswa[[#This Row],[Nama]])-1)</f>
        <v>610</v>
      </c>
      <c r="B614" s="135">
        <v>102425116</v>
      </c>
      <c r="C614" s="135" t="s">
        <v>1803</v>
      </c>
      <c r="D614" s="136" t="s">
        <v>1237</v>
      </c>
      <c r="E614" s="135" t="s">
        <v>4</v>
      </c>
      <c r="F614" s="135" t="s">
        <v>13</v>
      </c>
      <c r="G614" s="137">
        <f>IF(Data_Siswa[[#This Row],[Nama]]="","",IF(F614=F613,G613,G613+1))</f>
        <v>19</v>
      </c>
      <c r="H614" s="137" t="str">
        <f>CONCATENATE(Data_Siswa[[#This Row],[Kelas]],"-",COUNTIF(Data_Siswa[[#Headers],[Kelas]]:Data_Siswa[[#This Row],[Kelas]],Data_Siswa[[#This Row],[Kelas]]))</f>
        <v>11 RPL 1-8</v>
      </c>
    </row>
    <row r="615" spans="1:8" x14ac:dyDescent="0.3">
      <c r="A615" s="134">
        <f>IF(Data_Siswa[[#This Row],[Nama]]="","",COUNTA(Data_Siswa[[#Headers],[Nama]]:Data_Siswa[[#This Row],[Nama]])-1)</f>
        <v>611</v>
      </c>
      <c r="B615" s="135">
        <v>102425117</v>
      </c>
      <c r="C615" s="135" t="s">
        <v>1837</v>
      </c>
      <c r="D615" s="136" t="s">
        <v>1271</v>
      </c>
      <c r="E615" s="135" t="s">
        <v>4</v>
      </c>
      <c r="F615" s="135" t="s">
        <v>13</v>
      </c>
      <c r="G615" s="137">
        <f>IF(Data_Siswa[[#This Row],[Nama]]="","",IF(F615=F614,G614,G614+1))</f>
        <v>19</v>
      </c>
      <c r="H615" s="137" t="str">
        <f>CONCATENATE(Data_Siswa[[#This Row],[Kelas]],"-",COUNTIF(Data_Siswa[[#Headers],[Kelas]]:Data_Siswa[[#This Row],[Kelas]],Data_Siswa[[#This Row],[Kelas]]))</f>
        <v>11 RPL 1-9</v>
      </c>
    </row>
    <row r="616" spans="1:8" x14ac:dyDescent="0.3">
      <c r="A616" s="134">
        <f>IF(Data_Siswa[[#This Row],[Nama]]="","",COUNTA(Data_Siswa[[#Headers],[Nama]]:Data_Siswa[[#This Row],[Nama]])-1)</f>
        <v>612</v>
      </c>
      <c r="B616" s="135">
        <v>102425118</v>
      </c>
      <c r="C616" s="135" t="s">
        <v>1804</v>
      </c>
      <c r="D616" s="136" t="s">
        <v>1238</v>
      </c>
      <c r="E616" s="135" t="s">
        <v>3</v>
      </c>
      <c r="F616" s="135" t="s">
        <v>13</v>
      </c>
      <c r="G616" s="137">
        <f>IF(Data_Siswa[[#This Row],[Nama]]="","",IF(F616=F615,G615,G615+1))</f>
        <v>19</v>
      </c>
      <c r="H616" s="137" t="str">
        <f>CONCATENATE(Data_Siswa[[#This Row],[Kelas]],"-",COUNTIF(Data_Siswa[[#Headers],[Kelas]]:Data_Siswa[[#This Row],[Kelas]],Data_Siswa[[#This Row],[Kelas]]))</f>
        <v>11 RPL 1-10</v>
      </c>
    </row>
    <row r="617" spans="1:8" x14ac:dyDescent="0.3">
      <c r="A617" s="134">
        <f>IF(Data_Siswa[[#This Row],[Nama]]="","",COUNTA(Data_Siswa[[#Headers],[Nama]]:Data_Siswa[[#This Row],[Nama]])-1)</f>
        <v>613</v>
      </c>
      <c r="B617" s="135">
        <v>102425119</v>
      </c>
      <c r="C617" s="135" t="s">
        <v>1806</v>
      </c>
      <c r="D617" s="136" t="s">
        <v>1240</v>
      </c>
      <c r="E617" s="135" t="s">
        <v>3</v>
      </c>
      <c r="F617" s="135" t="s">
        <v>13</v>
      </c>
      <c r="G617" s="137">
        <f>IF(Data_Siswa[[#This Row],[Nama]]="","",IF(F617=F616,G616,G616+1))</f>
        <v>19</v>
      </c>
      <c r="H617" s="137" t="str">
        <f>CONCATENATE(Data_Siswa[[#This Row],[Kelas]],"-",COUNTIF(Data_Siswa[[#Headers],[Kelas]]:Data_Siswa[[#This Row],[Kelas]],Data_Siswa[[#This Row],[Kelas]]))</f>
        <v>11 RPL 1-11</v>
      </c>
    </row>
    <row r="618" spans="1:8" x14ac:dyDescent="0.3">
      <c r="A618" s="134">
        <f>IF(Data_Siswa[[#This Row],[Nama]]="","",COUNTA(Data_Siswa[[#Headers],[Nama]]:Data_Siswa[[#This Row],[Nama]])-1)</f>
        <v>614</v>
      </c>
      <c r="B618" s="135">
        <v>102425120</v>
      </c>
      <c r="C618" s="135" t="s">
        <v>1874</v>
      </c>
      <c r="D618" s="136" t="s">
        <v>1308</v>
      </c>
      <c r="E618" s="135" t="s">
        <v>3</v>
      </c>
      <c r="F618" s="135" t="s">
        <v>13</v>
      </c>
      <c r="G618" s="137">
        <f>IF(Data_Siswa[[#This Row],[Nama]]="","",IF(F618=F617,G617,G617+1))</f>
        <v>19</v>
      </c>
      <c r="H618" s="137" t="str">
        <f>CONCATENATE(Data_Siswa[[#This Row],[Kelas]],"-",COUNTIF(Data_Siswa[[#Headers],[Kelas]]:Data_Siswa[[#This Row],[Kelas]],Data_Siswa[[#This Row],[Kelas]]))</f>
        <v>11 RPL 1-12</v>
      </c>
    </row>
    <row r="619" spans="1:8" x14ac:dyDescent="0.3">
      <c r="A619" s="134">
        <f>IF(Data_Siswa[[#This Row],[Nama]]="","",COUNTA(Data_Siswa[[#Headers],[Nama]]:Data_Siswa[[#This Row],[Nama]])-1)</f>
        <v>615</v>
      </c>
      <c r="B619" s="135">
        <v>102425121</v>
      </c>
      <c r="C619" s="135" t="s">
        <v>1807</v>
      </c>
      <c r="D619" s="136" t="s">
        <v>1241</v>
      </c>
      <c r="E619" s="135" t="s">
        <v>3</v>
      </c>
      <c r="F619" s="135" t="s">
        <v>13</v>
      </c>
      <c r="G619" s="137">
        <f>IF(Data_Siswa[[#This Row],[Nama]]="","",IF(F619=F618,G618,G618+1))</f>
        <v>19</v>
      </c>
      <c r="H619" s="137" t="str">
        <f>CONCATENATE(Data_Siswa[[#This Row],[Kelas]],"-",COUNTIF(Data_Siswa[[#Headers],[Kelas]]:Data_Siswa[[#This Row],[Kelas]],Data_Siswa[[#This Row],[Kelas]]))</f>
        <v>11 RPL 1-13</v>
      </c>
    </row>
    <row r="620" spans="1:8" x14ac:dyDescent="0.3">
      <c r="A620" s="134">
        <f>IF(Data_Siswa[[#This Row],[Nama]]="","",COUNTA(Data_Siswa[[#Headers],[Nama]]:Data_Siswa[[#This Row],[Nama]])-1)</f>
        <v>616</v>
      </c>
      <c r="B620" s="135">
        <v>102425122</v>
      </c>
      <c r="C620" s="135" t="s">
        <v>1809</v>
      </c>
      <c r="D620" s="136" t="s">
        <v>1243</v>
      </c>
      <c r="E620" s="135" t="s">
        <v>3</v>
      </c>
      <c r="F620" s="135" t="s">
        <v>13</v>
      </c>
      <c r="G620" s="137">
        <f>IF(Data_Siswa[[#This Row],[Nama]]="","",IF(F620=F619,G619,G619+1))</f>
        <v>19</v>
      </c>
      <c r="H620" s="137" t="str">
        <f>CONCATENATE(Data_Siswa[[#This Row],[Kelas]],"-",COUNTIF(Data_Siswa[[#Headers],[Kelas]]:Data_Siswa[[#This Row],[Kelas]],Data_Siswa[[#This Row],[Kelas]]))</f>
        <v>11 RPL 1-14</v>
      </c>
    </row>
    <row r="621" spans="1:8" x14ac:dyDescent="0.3">
      <c r="A621" s="134">
        <f>IF(Data_Siswa[[#This Row],[Nama]]="","",COUNTA(Data_Siswa[[#Headers],[Nama]]:Data_Siswa[[#This Row],[Nama]])-1)</f>
        <v>617</v>
      </c>
      <c r="B621" s="135">
        <v>102425123</v>
      </c>
      <c r="C621" s="135" t="s">
        <v>1810</v>
      </c>
      <c r="D621" s="136" t="s">
        <v>1244</v>
      </c>
      <c r="E621" s="135" t="s">
        <v>4</v>
      </c>
      <c r="F621" s="135" t="s">
        <v>13</v>
      </c>
      <c r="G621" s="137">
        <f>IF(Data_Siswa[[#This Row],[Nama]]="","",IF(F621=F620,G620,G620+1))</f>
        <v>19</v>
      </c>
      <c r="H621" s="137" t="str">
        <f>CONCATENATE(Data_Siswa[[#This Row],[Kelas]],"-",COUNTIF(Data_Siswa[[#Headers],[Kelas]]:Data_Siswa[[#This Row],[Kelas]],Data_Siswa[[#This Row],[Kelas]]))</f>
        <v>11 RPL 1-15</v>
      </c>
    </row>
    <row r="622" spans="1:8" x14ac:dyDescent="0.3">
      <c r="A622" s="134">
        <f>IF(Data_Siswa[[#This Row],[Nama]]="","",COUNTA(Data_Siswa[[#Headers],[Nama]]:Data_Siswa[[#This Row],[Nama]])-1)</f>
        <v>618</v>
      </c>
      <c r="B622" s="135">
        <v>102425124</v>
      </c>
      <c r="C622" s="135" t="s">
        <v>1844</v>
      </c>
      <c r="D622" s="136" t="s">
        <v>1278</v>
      </c>
      <c r="E622" s="135" t="s">
        <v>4</v>
      </c>
      <c r="F622" s="135" t="s">
        <v>13</v>
      </c>
      <c r="G622" s="137">
        <f>IF(Data_Siswa[[#This Row],[Nama]]="","",IF(F622=F621,G621,G621+1))</f>
        <v>19</v>
      </c>
      <c r="H622" s="137" t="str">
        <f>CONCATENATE(Data_Siswa[[#This Row],[Kelas]],"-",COUNTIF(Data_Siswa[[#Headers],[Kelas]]:Data_Siswa[[#This Row],[Kelas]],Data_Siswa[[#This Row],[Kelas]]))</f>
        <v>11 RPL 1-16</v>
      </c>
    </row>
    <row r="623" spans="1:8" x14ac:dyDescent="0.3">
      <c r="A623" s="134">
        <f>IF(Data_Siswa[[#This Row],[Nama]]="","",COUNTA(Data_Siswa[[#Headers],[Nama]]:Data_Siswa[[#This Row],[Nama]])-1)</f>
        <v>619</v>
      </c>
      <c r="B623" s="135">
        <v>102425125</v>
      </c>
      <c r="C623" s="135" t="s">
        <v>1812</v>
      </c>
      <c r="D623" s="136" t="s">
        <v>1246</v>
      </c>
      <c r="E623" s="135" t="s">
        <v>3</v>
      </c>
      <c r="F623" s="135" t="s">
        <v>13</v>
      </c>
      <c r="G623" s="137">
        <f>IF(Data_Siswa[[#This Row],[Nama]]="","",IF(F623=F622,G622,G622+1))</f>
        <v>19</v>
      </c>
      <c r="H623" s="137" t="str">
        <f>CONCATENATE(Data_Siswa[[#This Row],[Kelas]],"-",COUNTIF(Data_Siswa[[#Headers],[Kelas]]:Data_Siswa[[#This Row],[Kelas]],Data_Siswa[[#This Row],[Kelas]]))</f>
        <v>11 RPL 1-17</v>
      </c>
    </row>
    <row r="624" spans="1:8" x14ac:dyDescent="0.3">
      <c r="A624" s="134">
        <f>IF(Data_Siswa[[#This Row],[Nama]]="","",COUNTA(Data_Siswa[[#Headers],[Nama]]:Data_Siswa[[#This Row],[Nama]])-1)</f>
        <v>620</v>
      </c>
      <c r="B624" s="135">
        <v>102425126</v>
      </c>
      <c r="C624" s="135" t="s">
        <v>1814</v>
      </c>
      <c r="D624" s="136" t="s">
        <v>1248</v>
      </c>
      <c r="E624" s="135" t="s">
        <v>3</v>
      </c>
      <c r="F624" s="135" t="s">
        <v>13</v>
      </c>
      <c r="G624" s="137">
        <f>IF(Data_Siswa[[#This Row],[Nama]]="","",IF(F624=F623,G623,G623+1))</f>
        <v>19</v>
      </c>
      <c r="H624" s="137" t="str">
        <f>CONCATENATE(Data_Siswa[[#This Row],[Kelas]],"-",COUNTIF(Data_Siswa[[#Headers],[Kelas]]:Data_Siswa[[#This Row],[Kelas]],Data_Siswa[[#This Row],[Kelas]]))</f>
        <v>11 RPL 1-18</v>
      </c>
    </row>
    <row r="625" spans="1:8" x14ac:dyDescent="0.3">
      <c r="A625" s="134">
        <f>IF(Data_Siswa[[#This Row],[Nama]]="","",COUNTA(Data_Siswa[[#Headers],[Nama]]:Data_Siswa[[#This Row],[Nama]])-1)</f>
        <v>621</v>
      </c>
      <c r="B625" s="135">
        <v>102425127</v>
      </c>
      <c r="C625" s="135" t="s">
        <v>1877</v>
      </c>
      <c r="D625" s="136" t="s">
        <v>1310</v>
      </c>
      <c r="E625" s="135" t="s">
        <v>3</v>
      </c>
      <c r="F625" s="135" t="s">
        <v>13</v>
      </c>
      <c r="G625" s="137">
        <f>IF(Data_Siswa[[#This Row],[Nama]]="","",IF(F625=F624,G624,G624+1))</f>
        <v>19</v>
      </c>
      <c r="H625" s="137" t="str">
        <f>CONCATENATE(Data_Siswa[[#This Row],[Kelas]],"-",COUNTIF(Data_Siswa[[#Headers],[Kelas]]:Data_Siswa[[#This Row],[Kelas]],Data_Siswa[[#This Row],[Kelas]]))</f>
        <v>11 RPL 1-19</v>
      </c>
    </row>
    <row r="626" spans="1:8" x14ac:dyDescent="0.3">
      <c r="A626" s="134">
        <f>IF(Data_Siswa[[#This Row],[Nama]]="","",COUNTA(Data_Siswa[[#Headers],[Nama]]:Data_Siswa[[#This Row],[Nama]])-1)</f>
        <v>622</v>
      </c>
      <c r="B626" s="135">
        <v>102425128</v>
      </c>
      <c r="C626" s="135" t="s">
        <v>1878</v>
      </c>
      <c r="D626" s="136" t="s">
        <v>1311</v>
      </c>
      <c r="E626" s="135" t="s">
        <v>3</v>
      </c>
      <c r="F626" s="135" t="s">
        <v>13</v>
      </c>
      <c r="G626" s="137">
        <f>IF(Data_Siswa[[#This Row],[Nama]]="","",IF(F626=F625,G625,G625+1))</f>
        <v>19</v>
      </c>
      <c r="H626" s="137" t="str">
        <f>CONCATENATE(Data_Siswa[[#This Row],[Kelas]],"-",COUNTIF(Data_Siswa[[#Headers],[Kelas]]:Data_Siswa[[#This Row],[Kelas]],Data_Siswa[[#This Row],[Kelas]]))</f>
        <v>11 RPL 1-20</v>
      </c>
    </row>
    <row r="627" spans="1:8" x14ac:dyDescent="0.3">
      <c r="A627" s="134">
        <f>IF(Data_Siswa[[#This Row],[Nama]]="","",COUNTA(Data_Siswa[[#Headers],[Nama]]:Data_Siswa[[#This Row],[Nama]])-1)</f>
        <v>623</v>
      </c>
      <c r="B627" s="135">
        <v>102425129</v>
      </c>
      <c r="C627" s="135" t="s">
        <v>1881</v>
      </c>
      <c r="D627" s="136" t="s">
        <v>1314</v>
      </c>
      <c r="E627" s="135" t="s">
        <v>4</v>
      </c>
      <c r="F627" s="135" t="s">
        <v>13</v>
      </c>
      <c r="G627" s="137">
        <f>IF(Data_Siswa[[#This Row],[Nama]]="","",IF(F627=F626,G626,G626+1))</f>
        <v>19</v>
      </c>
      <c r="H627" s="137" t="str">
        <f>CONCATENATE(Data_Siswa[[#This Row],[Kelas]],"-",COUNTIF(Data_Siswa[[#Headers],[Kelas]]:Data_Siswa[[#This Row],[Kelas]],Data_Siswa[[#This Row],[Kelas]]))</f>
        <v>11 RPL 1-21</v>
      </c>
    </row>
    <row r="628" spans="1:8" x14ac:dyDescent="0.3">
      <c r="A628" s="134">
        <f>IF(Data_Siswa[[#This Row],[Nama]]="","",COUNTA(Data_Siswa[[#Headers],[Nama]]:Data_Siswa[[#This Row],[Nama]])-1)</f>
        <v>624</v>
      </c>
      <c r="B628" s="135">
        <v>102425130</v>
      </c>
      <c r="C628" s="135" t="s">
        <v>1816</v>
      </c>
      <c r="D628" s="136" t="s">
        <v>1250</v>
      </c>
      <c r="E628" s="135" t="s">
        <v>4</v>
      </c>
      <c r="F628" s="135" t="s">
        <v>13</v>
      </c>
      <c r="G628" s="137">
        <f>IF(Data_Siswa[[#This Row],[Nama]]="","",IF(F628=F627,G627,G627+1))</f>
        <v>19</v>
      </c>
      <c r="H628" s="137" t="str">
        <f>CONCATENATE(Data_Siswa[[#This Row],[Kelas]],"-",COUNTIF(Data_Siswa[[#Headers],[Kelas]]:Data_Siswa[[#This Row],[Kelas]],Data_Siswa[[#This Row],[Kelas]]))</f>
        <v>11 RPL 1-22</v>
      </c>
    </row>
    <row r="629" spans="1:8" x14ac:dyDescent="0.3">
      <c r="A629" s="134">
        <f>IF(Data_Siswa[[#This Row],[Nama]]="","",COUNTA(Data_Siswa[[#Headers],[Nama]]:Data_Siswa[[#This Row],[Nama]])-1)</f>
        <v>625</v>
      </c>
      <c r="B629" s="135">
        <v>102425131</v>
      </c>
      <c r="C629" s="135" t="s">
        <v>1882</v>
      </c>
      <c r="D629" s="136" t="s">
        <v>1315</v>
      </c>
      <c r="E629" s="135" t="s">
        <v>3</v>
      </c>
      <c r="F629" s="135" t="s">
        <v>13</v>
      </c>
      <c r="G629" s="137">
        <f>IF(Data_Siswa[[#This Row],[Nama]]="","",IF(F629=F628,G628,G628+1))</f>
        <v>19</v>
      </c>
      <c r="H629" s="137" t="str">
        <f>CONCATENATE(Data_Siswa[[#This Row],[Kelas]],"-",COUNTIF(Data_Siswa[[#Headers],[Kelas]]:Data_Siswa[[#This Row],[Kelas]],Data_Siswa[[#This Row],[Kelas]]))</f>
        <v>11 RPL 1-23</v>
      </c>
    </row>
    <row r="630" spans="1:8" x14ac:dyDescent="0.3">
      <c r="A630" s="134">
        <f>IF(Data_Siswa[[#This Row],[Nama]]="","",COUNTA(Data_Siswa[[#Headers],[Nama]]:Data_Siswa[[#This Row],[Nama]])-1)</f>
        <v>626</v>
      </c>
      <c r="B630" s="135">
        <v>102425132</v>
      </c>
      <c r="C630" s="135" t="s">
        <v>1817</v>
      </c>
      <c r="D630" s="136" t="s">
        <v>1251</v>
      </c>
      <c r="E630" s="135" t="s">
        <v>4</v>
      </c>
      <c r="F630" s="135" t="s">
        <v>13</v>
      </c>
      <c r="G630" s="137">
        <f>IF(Data_Siswa[[#This Row],[Nama]]="","",IF(F630=F629,G629,G629+1))</f>
        <v>19</v>
      </c>
      <c r="H630" s="137" t="str">
        <f>CONCATENATE(Data_Siswa[[#This Row],[Kelas]],"-",COUNTIF(Data_Siswa[[#Headers],[Kelas]]:Data_Siswa[[#This Row],[Kelas]],Data_Siswa[[#This Row],[Kelas]]))</f>
        <v>11 RPL 1-24</v>
      </c>
    </row>
    <row r="631" spans="1:8" x14ac:dyDescent="0.3">
      <c r="A631" s="134">
        <f>IF(Data_Siswa[[#This Row],[Nama]]="","",COUNTA(Data_Siswa[[#Headers],[Nama]]:Data_Siswa[[#This Row],[Nama]])-1)</f>
        <v>627</v>
      </c>
      <c r="B631" s="135">
        <v>102425133</v>
      </c>
      <c r="C631" s="135" t="s">
        <v>1883</v>
      </c>
      <c r="D631" s="136" t="s">
        <v>1316</v>
      </c>
      <c r="E631" s="135" t="s">
        <v>4</v>
      </c>
      <c r="F631" s="135" t="s">
        <v>13</v>
      </c>
      <c r="G631" s="137">
        <f>IF(Data_Siswa[[#This Row],[Nama]]="","",IF(F631=F630,G630,G630+1))</f>
        <v>19</v>
      </c>
      <c r="H631" s="137" t="str">
        <f>CONCATENATE(Data_Siswa[[#This Row],[Kelas]],"-",COUNTIF(Data_Siswa[[#Headers],[Kelas]]:Data_Siswa[[#This Row],[Kelas]],Data_Siswa[[#This Row],[Kelas]]))</f>
        <v>11 RPL 1-25</v>
      </c>
    </row>
    <row r="632" spans="1:8" x14ac:dyDescent="0.3">
      <c r="A632" s="134">
        <f>IF(Data_Siswa[[#This Row],[Nama]]="","",COUNTA(Data_Siswa[[#Headers],[Nama]]:Data_Siswa[[#This Row],[Nama]])-1)</f>
        <v>628</v>
      </c>
      <c r="B632" s="135">
        <v>102425134</v>
      </c>
      <c r="C632" s="135" t="s">
        <v>1818</v>
      </c>
      <c r="D632" s="136" t="s">
        <v>1252</v>
      </c>
      <c r="E632" s="135" t="s">
        <v>3</v>
      </c>
      <c r="F632" s="135" t="s">
        <v>13</v>
      </c>
      <c r="G632" s="137">
        <f>IF(Data_Siswa[[#This Row],[Nama]]="","",IF(F632=F631,G631,G631+1))</f>
        <v>19</v>
      </c>
      <c r="H632" s="137" t="str">
        <f>CONCATENATE(Data_Siswa[[#This Row],[Kelas]],"-",COUNTIF(Data_Siswa[[#Headers],[Kelas]]:Data_Siswa[[#This Row],[Kelas]],Data_Siswa[[#This Row],[Kelas]]))</f>
        <v>11 RPL 1-26</v>
      </c>
    </row>
    <row r="633" spans="1:8" x14ac:dyDescent="0.3">
      <c r="A633" s="134">
        <f>IF(Data_Siswa[[#This Row],[Nama]]="","",COUNTA(Data_Siswa[[#Headers],[Nama]]:Data_Siswa[[#This Row],[Nama]])-1)</f>
        <v>629</v>
      </c>
      <c r="B633" s="135">
        <v>102425135</v>
      </c>
      <c r="C633" s="135" t="s">
        <v>1852</v>
      </c>
      <c r="D633" s="136" t="s">
        <v>1286</v>
      </c>
      <c r="E633" s="135" t="s">
        <v>3</v>
      </c>
      <c r="F633" s="135" t="s">
        <v>13</v>
      </c>
      <c r="G633" s="137">
        <f>IF(Data_Siswa[[#This Row],[Nama]]="","",IF(F633=F632,G632,G632+1))</f>
        <v>19</v>
      </c>
      <c r="H633" s="137" t="str">
        <f>CONCATENATE(Data_Siswa[[#This Row],[Kelas]],"-",COUNTIF(Data_Siswa[[#Headers],[Kelas]]:Data_Siswa[[#This Row],[Kelas]],Data_Siswa[[#This Row],[Kelas]]))</f>
        <v>11 RPL 1-27</v>
      </c>
    </row>
    <row r="634" spans="1:8" x14ac:dyDescent="0.3">
      <c r="A634" s="134">
        <f>IF(Data_Siswa[[#This Row],[Nama]]="","",COUNTA(Data_Siswa[[#Headers],[Nama]]:Data_Siswa[[#This Row],[Nama]])-1)</f>
        <v>630</v>
      </c>
      <c r="B634" s="135">
        <v>102425136</v>
      </c>
      <c r="C634" s="135" t="s">
        <v>1885</v>
      </c>
      <c r="D634" s="136" t="s">
        <v>1317</v>
      </c>
      <c r="E634" s="135" t="s">
        <v>3</v>
      </c>
      <c r="F634" s="135" t="s">
        <v>13</v>
      </c>
      <c r="G634" s="137">
        <f>IF(Data_Siswa[[#This Row],[Nama]]="","",IF(F634=F633,G633,G633+1))</f>
        <v>19</v>
      </c>
      <c r="H634" s="137" t="str">
        <f>CONCATENATE(Data_Siswa[[#This Row],[Kelas]],"-",COUNTIF(Data_Siswa[[#Headers],[Kelas]]:Data_Siswa[[#This Row],[Kelas]],Data_Siswa[[#This Row],[Kelas]]))</f>
        <v>11 RPL 1-28</v>
      </c>
    </row>
    <row r="635" spans="1:8" x14ac:dyDescent="0.3">
      <c r="A635" s="134">
        <f>IF(Data_Siswa[[#This Row],[Nama]]="","",COUNTA(Data_Siswa[[#Headers],[Nama]]:Data_Siswa[[#This Row],[Nama]])-1)</f>
        <v>631</v>
      </c>
      <c r="B635" s="135">
        <v>102425137</v>
      </c>
      <c r="C635" s="135" t="s">
        <v>1886</v>
      </c>
      <c r="D635" s="136" t="s">
        <v>1318</v>
      </c>
      <c r="E635" s="135" t="s">
        <v>3</v>
      </c>
      <c r="F635" s="135" t="s">
        <v>13</v>
      </c>
      <c r="G635" s="137">
        <f>IF(Data_Siswa[[#This Row],[Nama]]="","",IF(F635=F634,G634,G634+1))</f>
        <v>19</v>
      </c>
      <c r="H635" s="137" t="str">
        <f>CONCATENATE(Data_Siswa[[#This Row],[Kelas]],"-",COUNTIF(Data_Siswa[[#Headers],[Kelas]]:Data_Siswa[[#This Row],[Kelas]],Data_Siswa[[#This Row],[Kelas]]))</f>
        <v>11 RPL 1-29</v>
      </c>
    </row>
    <row r="636" spans="1:8" x14ac:dyDescent="0.3">
      <c r="A636" s="134">
        <f>IF(Data_Siswa[[#This Row],[Nama]]="","",COUNTA(Data_Siswa[[#Headers],[Nama]]:Data_Siswa[[#This Row],[Nama]])-1)</f>
        <v>632</v>
      </c>
      <c r="B636" s="135">
        <v>102425138</v>
      </c>
      <c r="C636" s="135" t="s">
        <v>1887</v>
      </c>
      <c r="D636" s="136" t="s">
        <v>1319</v>
      </c>
      <c r="E636" s="135" t="s">
        <v>3</v>
      </c>
      <c r="F636" s="135" t="s">
        <v>13</v>
      </c>
      <c r="G636" s="137">
        <f>IF(Data_Siswa[[#This Row],[Nama]]="","",IF(F636=F635,G635,G635+1))</f>
        <v>19</v>
      </c>
      <c r="H636" s="137" t="str">
        <f>CONCATENATE(Data_Siswa[[#This Row],[Kelas]],"-",COUNTIF(Data_Siswa[[#Headers],[Kelas]]:Data_Siswa[[#This Row],[Kelas]],Data_Siswa[[#This Row],[Kelas]]))</f>
        <v>11 RPL 1-30</v>
      </c>
    </row>
    <row r="637" spans="1:8" x14ac:dyDescent="0.3">
      <c r="A637" s="134">
        <f>IF(Data_Siswa[[#This Row],[Nama]]="","",COUNTA(Data_Siswa[[#Headers],[Nama]]:Data_Siswa[[#This Row],[Nama]])-1)</f>
        <v>633</v>
      </c>
      <c r="B637" s="135">
        <v>102425139</v>
      </c>
      <c r="C637" s="135" t="s">
        <v>1858</v>
      </c>
      <c r="D637" s="136" t="s">
        <v>1292</v>
      </c>
      <c r="E637" s="135" t="s">
        <v>4</v>
      </c>
      <c r="F637" s="135" t="s">
        <v>13</v>
      </c>
      <c r="G637" s="137">
        <f>IF(Data_Siswa[[#This Row],[Nama]]="","",IF(F637=F636,G636,G636+1))</f>
        <v>19</v>
      </c>
      <c r="H637" s="137" t="str">
        <f>CONCATENATE(Data_Siswa[[#This Row],[Kelas]],"-",COUNTIF(Data_Siswa[[#Headers],[Kelas]]:Data_Siswa[[#This Row],[Kelas]],Data_Siswa[[#This Row],[Kelas]]))</f>
        <v>11 RPL 1-31</v>
      </c>
    </row>
    <row r="638" spans="1:8" x14ac:dyDescent="0.3">
      <c r="A638" s="134">
        <f>IF(Data_Siswa[[#This Row],[Nama]]="","",COUNTA(Data_Siswa[[#Headers],[Nama]]:Data_Siswa[[#This Row],[Nama]])-1)</f>
        <v>634</v>
      </c>
      <c r="B638" s="135">
        <v>102425140</v>
      </c>
      <c r="C638" s="135" t="s">
        <v>1823</v>
      </c>
      <c r="D638" s="136" t="s">
        <v>1257</v>
      </c>
      <c r="E638" s="135" t="s">
        <v>4</v>
      </c>
      <c r="F638" s="135" t="s">
        <v>13</v>
      </c>
      <c r="G638" s="137">
        <f>IF(Data_Siswa[[#This Row],[Nama]]="","",IF(F638=F637,G637,G637+1))</f>
        <v>19</v>
      </c>
      <c r="H638" s="137" t="str">
        <f>CONCATENATE(Data_Siswa[[#This Row],[Kelas]],"-",COUNTIF(Data_Siswa[[#Headers],[Kelas]]:Data_Siswa[[#This Row],[Kelas]],Data_Siswa[[#This Row],[Kelas]]))</f>
        <v>11 RPL 1-32</v>
      </c>
    </row>
    <row r="639" spans="1:8" x14ac:dyDescent="0.3">
      <c r="A639" s="134">
        <f>IF(Data_Siswa[[#This Row],[Nama]]="","",COUNTA(Data_Siswa[[#Headers],[Nama]]:Data_Siswa[[#This Row],[Nama]])-1)</f>
        <v>635</v>
      </c>
      <c r="B639" s="135">
        <v>102425141</v>
      </c>
      <c r="C639" s="135" t="s">
        <v>1894</v>
      </c>
      <c r="D639" s="136" t="s">
        <v>1326</v>
      </c>
      <c r="E639" s="135" t="s">
        <v>4</v>
      </c>
      <c r="F639" s="135" t="s">
        <v>13</v>
      </c>
      <c r="G639" s="137">
        <f>IF(Data_Siswa[[#This Row],[Nama]]="","",IF(F639=F638,G638,G638+1))</f>
        <v>19</v>
      </c>
      <c r="H639" s="137" t="str">
        <f>CONCATENATE(Data_Siswa[[#This Row],[Kelas]],"-",COUNTIF(Data_Siswa[[#Headers],[Kelas]]:Data_Siswa[[#This Row],[Kelas]],Data_Siswa[[#This Row],[Kelas]]))</f>
        <v>11 RPL 1-33</v>
      </c>
    </row>
    <row r="640" spans="1:8" x14ac:dyDescent="0.3">
      <c r="A640" s="134">
        <f>IF(Data_Siswa[[#This Row],[Nama]]="","",COUNTA(Data_Siswa[[#Headers],[Nama]]:Data_Siswa[[#This Row],[Nama]])-1)</f>
        <v>636</v>
      </c>
      <c r="B640" s="135">
        <v>102425142</v>
      </c>
      <c r="C640" s="135" t="s">
        <v>1826</v>
      </c>
      <c r="D640" s="136" t="s">
        <v>1260</v>
      </c>
      <c r="E640" s="135" t="s">
        <v>3</v>
      </c>
      <c r="F640" s="135" t="s">
        <v>13</v>
      </c>
      <c r="G640" s="137">
        <f>IF(Data_Siswa[[#This Row],[Nama]]="","",IF(F640=F639,G639,G639+1))</f>
        <v>19</v>
      </c>
      <c r="H640" s="137" t="str">
        <f>CONCATENATE(Data_Siswa[[#This Row],[Kelas]],"-",COUNTIF(Data_Siswa[[#Headers],[Kelas]]:Data_Siswa[[#This Row],[Kelas]],Data_Siswa[[#This Row],[Kelas]]))</f>
        <v>11 RPL 1-34</v>
      </c>
    </row>
    <row r="641" spans="1:8" x14ac:dyDescent="0.3">
      <c r="A641" s="134">
        <f>IF(Data_Siswa[[#This Row],[Nama]]="","",COUNTA(Data_Siswa[[#Headers],[Nama]]:Data_Siswa[[#This Row],[Nama]])-1)</f>
        <v>637</v>
      </c>
      <c r="B641" s="135">
        <v>102425143</v>
      </c>
      <c r="C641" s="135" t="s">
        <v>1896</v>
      </c>
      <c r="D641" s="136" t="s">
        <v>2074</v>
      </c>
      <c r="E641" s="135" t="s">
        <v>3</v>
      </c>
      <c r="F641" s="135" t="s">
        <v>13</v>
      </c>
      <c r="G641" s="137">
        <f>IF(Data_Siswa[[#This Row],[Nama]]="","",IF(F641=F640,G640,G640+1))</f>
        <v>19</v>
      </c>
      <c r="H641" s="137" t="str">
        <f>CONCATENATE(Data_Siswa[[#This Row],[Kelas]],"-",COUNTIF(Data_Siswa[[#Headers],[Kelas]]:Data_Siswa[[#This Row],[Kelas]],Data_Siswa[[#This Row],[Kelas]]))</f>
        <v>11 RPL 1-35</v>
      </c>
    </row>
    <row r="642" spans="1:8" x14ac:dyDescent="0.3">
      <c r="A642" s="134">
        <f>IF(Data_Siswa[[#This Row],[Nama]]="","",COUNTA(Data_Siswa[[#Headers],[Nama]]:Data_Siswa[[#This Row],[Nama]])-1)</f>
        <v>638</v>
      </c>
      <c r="B642" s="135">
        <v>102425144</v>
      </c>
      <c r="C642" s="135" t="s">
        <v>1897</v>
      </c>
      <c r="D642" s="136" t="s">
        <v>1328</v>
      </c>
      <c r="E642" s="135" t="s">
        <v>3</v>
      </c>
      <c r="F642" s="135" t="s">
        <v>13</v>
      </c>
      <c r="G642" s="137">
        <f>IF(Data_Siswa[[#This Row],[Nama]]="","",IF(F642=F641,G641,G641+1))</f>
        <v>19</v>
      </c>
      <c r="H642" s="137" t="str">
        <f>CONCATENATE(Data_Siswa[[#This Row],[Kelas]],"-",COUNTIF(Data_Siswa[[#Headers],[Kelas]]:Data_Siswa[[#This Row],[Kelas]],Data_Siswa[[#This Row],[Kelas]]))</f>
        <v>11 RPL 1-36</v>
      </c>
    </row>
    <row r="643" spans="1:8" x14ac:dyDescent="0.3">
      <c r="A643" s="134">
        <f>IF(Data_Siswa[[#This Row],[Nama]]="","",COUNTA(Data_Siswa[[#Headers],[Nama]]:Data_Siswa[[#This Row],[Nama]])-1)</f>
        <v>639</v>
      </c>
      <c r="B643" s="135">
        <v>102425145</v>
      </c>
      <c r="C643" s="135" t="s">
        <v>1862</v>
      </c>
      <c r="D643" s="136" t="s">
        <v>1296</v>
      </c>
      <c r="E643" s="135" t="s">
        <v>4</v>
      </c>
      <c r="F643" s="135" t="s">
        <v>14</v>
      </c>
      <c r="G643" s="137">
        <f>IF(Data_Siswa[[#This Row],[Nama]]="","",IF(F643=F642,G642,G642+1))</f>
        <v>20</v>
      </c>
      <c r="H643" s="137" t="str">
        <f>CONCATENATE(Data_Siswa[[#This Row],[Kelas]],"-",COUNTIF(Data_Siswa[[#Headers],[Kelas]]:Data_Siswa[[#This Row],[Kelas]],Data_Siswa[[#This Row],[Kelas]]))</f>
        <v>11 RPL 2-1</v>
      </c>
    </row>
    <row r="644" spans="1:8" x14ac:dyDescent="0.3">
      <c r="A644" s="134">
        <f>IF(Data_Siswa[[#This Row],[Nama]]="","",COUNTA(Data_Siswa[[#Headers],[Nama]]:Data_Siswa[[#This Row],[Nama]])-1)</f>
        <v>640</v>
      </c>
      <c r="B644" s="135">
        <v>102425146</v>
      </c>
      <c r="C644" s="135" t="s">
        <v>1863</v>
      </c>
      <c r="D644" s="136" t="s">
        <v>1297</v>
      </c>
      <c r="E644" s="135" t="s">
        <v>4</v>
      </c>
      <c r="F644" s="135" t="s">
        <v>14</v>
      </c>
      <c r="G644" s="137">
        <f>IF(Data_Siswa[[#This Row],[Nama]]="","",IF(F644=F643,G643,G643+1))</f>
        <v>20</v>
      </c>
      <c r="H644" s="137" t="str">
        <f>CONCATENATE(Data_Siswa[[#This Row],[Kelas]],"-",COUNTIF(Data_Siswa[[#Headers],[Kelas]]:Data_Siswa[[#This Row],[Kelas]],Data_Siswa[[#This Row],[Kelas]]))</f>
        <v>11 RPL 2-2</v>
      </c>
    </row>
    <row r="645" spans="1:8" x14ac:dyDescent="0.3">
      <c r="A645" s="134">
        <f>IF(Data_Siswa[[#This Row],[Nama]]="","",COUNTA(Data_Siswa[[#Headers],[Nama]]:Data_Siswa[[#This Row],[Nama]])-1)</f>
        <v>641</v>
      </c>
      <c r="B645" s="135">
        <v>102425147</v>
      </c>
      <c r="C645" s="135" t="s">
        <v>1792</v>
      </c>
      <c r="D645" s="136" t="s">
        <v>1226</v>
      </c>
      <c r="E645" s="135" t="s">
        <v>3</v>
      </c>
      <c r="F645" s="135" t="s">
        <v>14</v>
      </c>
      <c r="G645" s="137">
        <f>IF(Data_Siswa[[#This Row],[Nama]]="","",IF(F645=F644,G644,G644+1))</f>
        <v>20</v>
      </c>
      <c r="H645" s="137" t="str">
        <f>CONCATENATE(Data_Siswa[[#This Row],[Kelas]],"-",COUNTIF(Data_Siswa[[#Headers],[Kelas]]:Data_Siswa[[#This Row],[Kelas]],Data_Siswa[[#This Row],[Kelas]]))</f>
        <v>11 RPL 2-3</v>
      </c>
    </row>
    <row r="646" spans="1:8" x14ac:dyDescent="0.3">
      <c r="A646" s="134">
        <f>IF(Data_Siswa[[#This Row],[Nama]]="","",COUNTA(Data_Siswa[[#Headers],[Nama]]:Data_Siswa[[#This Row],[Nama]])-1)</f>
        <v>642</v>
      </c>
      <c r="B646" s="135">
        <v>102425148</v>
      </c>
      <c r="C646" s="135" t="s">
        <v>1864</v>
      </c>
      <c r="D646" s="136" t="s">
        <v>1298</v>
      </c>
      <c r="E646" s="135" t="s">
        <v>3</v>
      </c>
      <c r="F646" s="135" t="s">
        <v>14</v>
      </c>
      <c r="G646" s="137">
        <f>IF(Data_Siswa[[#This Row],[Nama]]="","",IF(F646=F645,G645,G645+1))</f>
        <v>20</v>
      </c>
      <c r="H646" s="137" t="str">
        <f>CONCATENATE(Data_Siswa[[#This Row],[Kelas]],"-",COUNTIF(Data_Siswa[[#Headers],[Kelas]]:Data_Siswa[[#This Row],[Kelas]],Data_Siswa[[#This Row],[Kelas]]))</f>
        <v>11 RPL 2-4</v>
      </c>
    </row>
    <row r="647" spans="1:8" x14ac:dyDescent="0.3">
      <c r="A647" s="134">
        <f>IF(Data_Siswa[[#This Row],[Nama]]="","",COUNTA(Data_Siswa[[#Headers],[Nama]]:Data_Siswa[[#This Row],[Nama]])-1)</f>
        <v>643</v>
      </c>
      <c r="B647" s="135">
        <v>102425149</v>
      </c>
      <c r="C647" s="135" t="s">
        <v>1793</v>
      </c>
      <c r="D647" s="136" t="s">
        <v>1227</v>
      </c>
      <c r="E647" s="135" t="s">
        <v>4</v>
      </c>
      <c r="F647" s="135" t="s">
        <v>14</v>
      </c>
      <c r="G647" s="137">
        <f>IF(Data_Siswa[[#This Row],[Nama]]="","",IF(F647=F646,G646,G646+1))</f>
        <v>20</v>
      </c>
      <c r="H647" s="137" t="str">
        <f>CONCATENATE(Data_Siswa[[#This Row],[Kelas]],"-",COUNTIF(Data_Siswa[[#Headers],[Kelas]]:Data_Siswa[[#This Row],[Kelas]],Data_Siswa[[#This Row],[Kelas]]))</f>
        <v>11 RPL 2-5</v>
      </c>
    </row>
    <row r="648" spans="1:8" x14ac:dyDescent="0.3">
      <c r="A648" s="134">
        <f>IF(Data_Siswa[[#This Row],[Nama]]="","",COUNTA(Data_Siswa[[#Headers],[Nama]]:Data_Siswa[[#This Row],[Nama]])-1)</f>
        <v>644</v>
      </c>
      <c r="B648" s="135">
        <v>102425150</v>
      </c>
      <c r="C648" s="135" t="s">
        <v>1794</v>
      </c>
      <c r="D648" s="136" t="s">
        <v>1228</v>
      </c>
      <c r="E648" s="135" t="s">
        <v>4</v>
      </c>
      <c r="F648" s="135" t="s">
        <v>14</v>
      </c>
      <c r="G648" s="137">
        <f>IF(Data_Siswa[[#This Row],[Nama]]="","",IF(F648=F647,G647,G647+1))</f>
        <v>20</v>
      </c>
      <c r="H648" s="137" t="str">
        <f>CONCATENATE(Data_Siswa[[#This Row],[Kelas]],"-",COUNTIF(Data_Siswa[[#Headers],[Kelas]]:Data_Siswa[[#This Row],[Kelas]],Data_Siswa[[#This Row],[Kelas]]))</f>
        <v>11 RPL 2-6</v>
      </c>
    </row>
    <row r="649" spans="1:8" x14ac:dyDescent="0.3">
      <c r="A649" s="134">
        <f>IF(Data_Siswa[[#This Row],[Nama]]="","",COUNTA(Data_Siswa[[#Headers],[Nama]]:Data_Siswa[[#This Row],[Nama]])-1)</f>
        <v>645</v>
      </c>
      <c r="B649" s="135">
        <v>102425151</v>
      </c>
      <c r="C649" s="135" t="s">
        <v>1795</v>
      </c>
      <c r="D649" s="136" t="s">
        <v>1229</v>
      </c>
      <c r="E649" s="135" t="s">
        <v>3</v>
      </c>
      <c r="F649" s="135" t="s">
        <v>14</v>
      </c>
      <c r="G649" s="137">
        <f>IF(Data_Siswa[[#This Row],[Nama]]="","",IF(F649=F648,G648,G648+1))</f>
        <v>20</v>
      </c>
      <c r="H649" s="137" t="str">
        <f>CONCATENATE(Data_Siswa[[#This Row],[Kelas]],"-",COUNTIF(Data_Siswa[[#Headers],[Kelas]]:Data_Siswa[[#This Row],[Kelas]],Data_Siswa[[#This Row],[Kelas]]))</f>
        <v>11 RPL 2-7</v>
      </c>
    </row>
    <row r="650" spans="1:8" x14ac:dyDescent="0.3">
      <c r="A650" s="134">
        <f>IF(Data_Siswa[[#This Row],[Nama]]="","",COUNTA(Data_Siswa[[#Headers],[Nama]]:Data_Siswa[[#This Row],[Nama]])-1)</f>
        <v>646</v>
      </c>
      <c r="B650" s="135">
        <v>102425152</v>
      </c>
      <c r="C650" s="135" t="s">
        <v>1796</v>
      </c>
      <c r="D650" s="136" t="s">
        <v>1230</v>
      </c>
      <c r="E650" s="135" t="s">
        <v>4</v>
      </c>
      <c r="F650" s="135" t="s">
        <v>14</v>
      </c>
      <c r="G650" s="137">
        <f>IF(Data_Siswa[[#This Row],[Nama]]="","",IF(F650=F649,G649,G649+1))</f>
        <v>20</v>
      </c>
      <c r="H650" s="137" t="str">
        <f>CONCATENATE(Data_Siswa[[#This Row],[Kelas]],"-",COUNTIF(Data_Siswa[[#Headers],[Kelas]]:Data_Siswa[[#This Row],[Kelas]],Data_Siswa[[#This Row],[Kelas]]))</f>
        <v>11 RPL 2-8</v>
      </c>
    </row>
    <row r="651" spans="1:8" x14ac:dyDescent="0.3">
      <c r="A651" s="134">
        <f>IF(Data_Siswa[[#This Row],[Nama]]="","",COUNTA(Data_Siswa[[#Headers],[Nama]]:Data_Siswa[[#This Row],[Nama]])-1)</f>
        <v>647</v>
      </c>
      <c r="B651" s="135">
        <v>102425153</v>
      </c>
      <c r="C651" s="135" t="s">
        <v>1866</v>
      </c>
      <c r="D651" s="136" t="s">
        <v>1300</v>
      </c>
      <c r="E651" s="135" t="s">
        <v>4</v>
      </c>
      <c r="F651" s="135" t="s">
        <v>14</v>
      </c>
      <c r="G651" s="137">
        <f>IF(Data_Siswa[[#This Row],[Nama]]="","",IF(F651=F650,G650,G650+1))</f>
        <v>20</v>
      </c>
      <c r="H651" s="137" t="str">
        <f>CONCATENATE(Data_Siswa[[#This Row],[Kelas]],"-",COUNTIF(Data_Siswa[[#Headers],[Kelas]]:Data_Siswa[[#This Row],[Kelas]],Data_Siswa[[#This Row],[Kelas]]))</f>
        <v>11 RPL 2-9</v>
      </c>
    </row>
    <row r="652" spans="1:8" x14ac:dyDescent="0.3">
      <c r="A652" s="134">
        <f>IF(Data_Siswa[[#This Row],[Nama]]="","",COUNTA(Data_Siswa[[#Headers],[Nama]]:Data_Siswa[[#This Row],[Nama]])-1)</f>
        <v>648</v>
      </c>
      <c r="B652" s="135">
        <v>102425154</v>
      </c>
      <c r="C652" s="135" t="s">
        <v>1797</v>
      </c>
      <c r="D652" s="136" t="s">
        <v>1231</v>
      </c>
      <c r="E652" s="135" t="s">
        <v>4</v>
      </c>
      <c r="F652" s="135" t="s">
        <v>14</v>
      </c>
      <c r="G652" s="137">
        <f>IF(Data_Siswa[[#This Row],[Nama]]="","",IF(F652=F651,G651,G651+1))</f>
        <v>20</v>
      </c>
      <c r="H652" s="137" t="str">
        <f>CONCATENATE(Data_Siswa[[#This Row],[Kelas]],"-",COUNTIF(Data_Siswa[[#Headers],[Kelas]]:Data_Siswa[[#This Row],[Kelas]],Data_Siswa[[#This Row],[Kelas]]))</f>
        <v>11 RPL 2-10</v>
      </c>
    </row>
    <row r="653" spans="1:8" x14ac:dyDescent="0.3">
      <c r="A653" s="134">
        <f>IF(Data_Siswa[[#This Row],[Nama]]="","",COUNTA(Data_Siswa[[#Headers],[Nama]]:Data_Siswa[[#This Row],[Nama]])-1)</f>
        <v>649</v>
      </c>
      <c r="B653" s="135">
        <v>102425155</v>
      </c>
      <c r="C653" s="135" t="s">
        <v>1833</v>
      </c>
      <c r="D653" s="136" t="s">
        <v>1267</v>
      </c>
      <c r="E653" s="135" t="s">
        <v>4</v>
      </c>
      <c r="F653" s="135" t="s">
        <v>14</v>
      </c>
      <c r="G653" s="137">
        <f>IF(Data_Siswa[[#This Row],[Nama]]="","",IF(F653=F652,G652,G652+1))</f>
        <v>20</v>
      </c>
      <c r="H653" s="137" t="str">
        <f>CONCATENATE(Data_Siswa[[#This Row],[Kelas]],"-",COUNTIF(Data_Siswa[[#Headers],[Kelas]]:Data_Siswa[[#This Row],[Kelas]],Data_Siswa[[#This Row],[Kelas]]))</f>
        <v>11 RPL 2-11</v>
      </c>
    </row>
    <row r="654" spans="1:8" x14ac:dyDescent="0.3">
      <c r="A654" s="134">
        <f>IF(Data_Siswa[[#This Row],[Nama]]="","",COUNTA(Data_Siswa[[#Headers],[Nama]]:Data_Siswa[[#This Row],[Nama]])-1)</f>
        <v>650</v>
      </c>
      <c r="B654" s="135">
        <v>102425156</v>
      </c>
      <c r="C654" s="135" t="s">
        <v>1799</v>
      </c>
      <c r="D654" s="136" t="s">
        <v>1233</v>
      </c>
      <c r="E654" s="135" t="s">
        <v>4</v>
      </c>
      <c r="F654" s="135" t="s">
        <v>14</v>
      </c>
      <c r="G654" s="137">
        <f>IF(Data_Siswa[[#This Row],[Nama]]="","",IF(F654=F653,G653,G653+1))</f>
        <v>20</v>
      </c>
      <c r="H654" s="137" t="str">
        <f>CONCATENATE(Data_Siswa[[#This Row],[Kelas]],"-",COUNTIF(Data_Siswa[[#Headers],[Kelas]]:Data_Siswa[[#This Row],[Kelas]],Data_Siswa[[#This Row],[Kelas]]))</f>
        <v>11 RPL 2-12</v>
      </c>
    </row>
    <row r="655" spans="1:8" x14ac:dyDescent="0.3">
      <c r="A655" s="134">
        <f>IF(Data_Siswa[[#This Row],[Nama]]="","",COUNTA(Data_Siswa[[#Headers],[Nama]]:Data_Siswa[[#This Row],[Nama]])-1)</f>
        <v>651</v>
      </c>
      <c r="B655" s="135">
        <v>102425157</v>
      </c>
      <c r="C655" s="135" t="s">
        <v>1870</v>
      </c>
      <c r="D655" s="136" t="s">
        <v>1304</v>
      </c>
      <c r="E655" s="135" t="s">
        <v>4</v>
      </c>
      <c r="F655" s="135" t="s">
        <v>14</v>
      </c>
      <c r="G655" s="137">
        <f>IF(Data_Siswa[[#This Row],[Nama]]="","",IF(F655=F654,G654,G654+1))</f>
        <v>20</v>
      </c>
      <c r="H655" s="137" t="str">
        <f>CONCATENATE(Data_Siswa[[#This Row],[Kelas]],"-",COUNTIF(Data_Siswa[[#Headers],[Kelas]]:Data_Siswa[[#This Row],[Kelas]],Data_Siswa[[#This Row],[Kelas]]))</f>
        <v>11 RPL 2-13</v>
      </c>
    </row>
    <row r="656" spans="1:8" x14ac:dyDescent="0.3">
      <c r="A656" s="134">
        <f>IF(Data_Siswa[[#This Row],[Nama]]="","",COUNTA(Data_Siswa[[#Headers],[Nama]]:Data_Siswa[[#This Row],[Nama]])-1)</f>
        <v>652</v>
      </c>
      <c r="B656" s="135">
        <v>102425158</v>
      </c>
      <c r="C656" s="135" t="s">
        <v>1802</v>
      </c>
      <c r="D656" s="136" t="s">
        <v>1236</v>
      </c>
      <c r="E656" s="135" t="s">
        <v>3</v>
      </c>
      <c r="F656" s="135" t="s">
        <v>14</v>
      </c>
      <c r="G656" s="137">
        <f>IF(Data_Siswa[[#This Row],[Nama]]="","",IF(F656=F655,G655,G655+1))</f>
        <v>20</v>
      </c>
      <c r="H656" s="137" t="str">
        <f>CONCATENATE(Data_Siswa[[#This Row],[Kelas]],"-",COUNTIF(Data_Siswa[[#Headers],[Kelas]]:Data_Siswa[[#This Row],[Kelas]],Data_Siswa[[#This Row],[Kelas]]))</f>
        <v>11 RPL 2-14</v>
      </c>
    </row>
    <row r="657" spans="1:8" x14ac:dyDescent="0.3">
      <c r="A657" s="134">
        <f>IF(Data_Siswa[[#This Row],[Nama]]="","",COUNTA(Data_Siswa[[#Headers],[Nama]]:Data_Siswa[[#This Row],[Nama]])-1)</f>
        <v>653</v>
      </c>
      <c r="B657" s="135">
        <v>102425159</v>
      </c>
      <c r="C657" s="135" t="s">
        <v>1838</v>
      </c>
      <c r="D657" s="136" t="s">
        <v>1272</v>
      </c>
      <c r="E657" s="135" t="s">
        <v>3</v>
      </c>
      <c r="F657" s="135" t="s">
        <v>14</v>
      </c>
      <c r="G657" s="137">
        <f>IF(Data_Siswa[[#This Row],[Nama]]="","",IF(F657=F656,G656,G656+1))</f>
        <v>20</v>
      </c>
      <c r="H657" s="137" t="str">
        <f>CONCATENATE(Data_Siswa[[#This Row],[Kelas]],"-",COUNTIF(Data_Siswa[[#Headers],[Kelas]]:Data_Siswa[[#This Row],[Kelas]],Data_Siswa[[#This Row],[Kelas]]))</f>
        <v>11 RPL 2-15</v>
      </c>
    </row>
    <row r="658" spans="1:8" x14ac:dyDescent="0.3">
      <c r="A658" s="134">
        <f>IF(Data_Siswa[[#This Row],[Nama]]="","",COUNTA(Data_Siswa[[#Headers],[Nama]]:Data_Siswa[[#This Row],[Nama]])-1)</f>
        <v>654</v>
      </c>
      <c r="B658" s="135">
        <v>102425160</v>
      </c>
      <c r="C658" s="135" t="s">
        <v>1805</v>
      </c>
      <c r="D658" s="136" t="s">
        <v>1239</v>
      </c>
      <c r="E658" s="135" t="s">
        <v>4</v>
      </c>
      <c r="F658" s="135" t="s">
        <v>14</v>
      </c>
      <c r="G658" s="137">
        <f>IF(Data_Siswa[[#This Row],[Nama]]="","",IF(F658=F657,G657,G657+1))</f>
        <v>20</v>
      </c>
      <c r="H658" s="137" t="str">
        <f>CONCATENATE(Data_Siswa[[#This Row],[Kelas]],"-",COUNTIF(Data_Siswa[[#Headers],[Kelas]]:Data_Siswa[[#This Row],[Kelas]],Data_Siswa[[#This Row],[Kelas]]))</f>
        <v>11 RPL 2-16</v>
      </c>
    </row>
    <row r="659" spans="1:8" x14ac:dyDescent="0.3">
      <c r="A659" s="134">
        <f>IF(Data_Siswa[[#This Row],[Nama]]="","",COUNTA(Data_Siswa[[#Headers],[Nama]]:Data_Siswa[[#This Row],[Nama]])-1)</f>
        <v>655</v>
      </c>
      <c r="B659" s="135">
        <v>102425161</v>
      </c>
      <c r="C659" s="135" t="s">
        <v>1875</v>
      </c>
      <c r="D659" s="136" t="s">
        <v>2075</v>
      </c>
      <c r="E659" s="135" t="s">
        <v>4</v>
      </c>
      <c r="F659" s="135" t="s">
        <v>14</v>
      </c>
      <c r="G659" s="137">
        <f>IF(Data_Siswa[[#This Row],[Nama]]="","",IF(F659=F658,G658,G658+1))</f>
        <v>20</v>
      </c>
      <c r="H659" s="137" t="str">
        <f>CONCATENATE(Data_Siswa[[#This Row],[Kelas]],"-",COUNTIF(Data_Siswa[[#Headers],[Kelas]]:Data_Siswa[[#This Row],[Kelas]],Data_Siswa[[#This Row],[Kelas]]))</f>
        <v>11 RPL 2-17</v>
      </c>
    </row>
    <row r="660" spans="1:8" x14ac:dyDescent="0.3">
      <c r="A660" s="134">
        <f>IF(Data_Siswa[[#This Row],[Nama]]="","",COUNTA(Data_Siswa[[#Headers],[Nama]]:Data_Siswa[[#This Row],[Nama]])-1)</f>
        <v>656</v>
      </c>
      <c r="B660" s="135">
        <v>102425162</v>
      </c>
      <c r="C660" s="135" t="s">
        <v>1808</v>
      </c>
      <c r="D660" s="136" t="s">
        <v>1242</v>
      </c>
      <c r="E660" s="135" t="s">
        <v>4</v>
      </c>
      <c r="F660" s="135" t="s">
        <v>14</v>
      </c>
      <c r="G660" s="137">
        <f>IF(Data_Siswa[[#This Row],[Nama]]="","",IF(F660=F659,G659,G659+1))</f>
        <v>20</v>
      </c>
      <c r="H660" s="137" t="str">
        <f>CONCATENATE(Data_Siswa[[#This Row],[Kelas]],"-",COUNTIF(Data_Siswa[[#Headers],[Kelas]]:Data_Siswa[[#This Row],[Kelas]],Data_Siswa[[#This Row],[Kelas]]))</f>
        <v>11 RPL 2-18</v>
      </c>
    </row>
    <row r="661" spans="1:8" x14ac:dyDescent="0.3">
      <c r="A661" s="134">
        <f>IF(Data_Siswa[[#This Row],[Nama]]="","",COUNTA(Data_Siswa[[#Headers],[Nama]]:Data_Siswa[[#This Row],[Nama]])-1)</f>
        <v>657</v>
      </c>
      <c r="B661" s="135">
        <v>102425163</v>
      </c>
      <c r="C661" s="135" t="s">
        <v>1811</v>
      </c>
      <c r="D661" s="136" t="s">
        <v>1245</v>
      </c>
      <c r="E661" s="135" t="s">
        <v>4</v>
      </c>
      <c r="F661" s="135" t="s">
        <v>14</v>
      </c>
      <c r="G661" s="137">
        <f>IF(Data_Siswa[[#This Row],[Nama]]="","",IF(F661=F660,G660,G660+1))</f>
        <v>20</v>
      </c>
      <c r="H661" s="137" t="str">
        <f>CONCATENATE(Data_Siswa[[#This Row],[Kelas]],"-",COUNTIF(Data_Siswa[[#Headers],[Kelas]]:Data_Siswa[[#This Row],[Kelas]],Data_Siswa[[#This Row],[Kelas]]))</f>
        <v>11 RPL 2-19</v>
      </c>
    </row>
    <row r="662" spans="1:8" x14ac:dyDescent="0.3">
      <c r="A662" s="134">
        <f>IF(Data_Siswa[[#This Row],[Nama]]="","",COUNTA(Data_Siswa[[#Headers],[Nama]]:Data_Siswa[[#This Row],[Nama]])-1)</f>
        <v>658</v>
      </c>
      <c r="B662" s="135">
        <v>102425164</v>
      </c>
      <c r="C662" s="135" t="s">
        <v>1813</v>
      </c>
      <c r="D662" s="136" t="s">
        <v>1247</v>
      </c>
      <c r="E662" s="135" t="s">
        <v>3</v>
      </c>
      <c r="F662" s="135" t="s">
        <v>14</v>
      </c>
      <c r="G662" s="137">
        <f>IF(Data_Siswa[[#This Row],[Nama]]="","",IF(F662=F661,G661,G661+1))</f>
        <v>20</v>
      </c>
      <c r="H662" s="137" t="str">
        <f>CONCATENATE(Data_Siswa[[#This Row],[Kelas]],"-",COUNTIF(Data_Siswa[[#Headers],[Kelas]]:Data_Siswa[[#This Row],[Kelas]],Data_Siswa[[#This Row],[Kelas]]))</f>
        <v>11 RPL 2-20</v>
      </c>
    </row>
    <row r="663" spans="1:8" x14ac:dyDescent="0.3">
      <c r="A663" s="134">
        <f>IF(Data_Siswa[[#This Row],[Nama]]="","",COUNTA(Data_Siswa[[#Headers],[Nama]]:Data_Siswa[[#This Row],[Nama]])-1)</f>
        <v>659</v>
      </c>
      <c r="B663" s="135">
        <v>102425165</v>
      </c>
      <c r="C663" s="135" t="s">
        <v>1879</v>
      </c>
      <c r="D663" s="136" t="s">
        <v>1312</v>
      </c>
      <c r="E663" s="135" t="s">
        <v>3</v>
      </c>
      <c r="F663" s="135" t="s">
        <v>14</v>
      </c>
      <c r="G663" s="137">
        <f>IF(Data_Siswa[[#This Row],[Nama]]="","",IF(F663=F662,G662,G662+1))</f>
        <v>20</v>
      </c>
      <c r="H663" s="137" t="str">
        <f>CONCATENATE(Data_Siswa[[#This Row],[Kelas]],"-",COUNTIF(Data_Siswa[[#Headers],[Kelas]]:Data_Siswa[[#This Row],[Kelas]],Data_Siswa[[#This Row],[Kelas]]))</f>
        <v>11 RPL 2-21</v>
      </c>
    </row>
    <row r="664" spans="1:8" x14ac:dyDescent="0.3">
      <c r="A664" s="134">
        <f>IF(Data_Siswa[[#This Row],[Nama]]="","",COUNTA(Data_Siswa[[#Headers],[Nama]]:Data_Siswa[[#This Row],[Nama]])-1)</f>
        <v>660</v>
      </c>
      <c r="B664" s="135">
        <v>102425166</v>
      </c>
      <c r="C664" s="135" t="s">
        <v>1880</v>
      </c>
      <c r="D664" s="136" t="s">
        <v>1313</v>
      </c>
      <c r="E664" s="135" t="s">
        <v>3</v>
      </c>
      <c r="F664" s="135" t="s">
        <v>14</v>
      </c>
      <c r="G664" s="137">
        <f>IF(Data_Siswa[[#This Row],[Nama]]="","",IF(F664=F663,G663,G663+1))</f>
        <v>20</v>
      </c>
      <c r="H664" s="137" t="str">
        <f>CONCATENATE(Data_Siswa[[#This Row],[Kelas]],"-",COUNTIF(Data_Siswa[[#Headers],[Kelas]]:Data_Siswa[[#This Row],[Kelas]],Data_Siswa[[#This Row],[Kelas]]))</f>
        <v>11 RPL 2-22</v>
      </c>
    </row>
    <row r="665" spans="1:8" x14ac:dyDescent="0.3">
      <c r="A665" s="134">
        <f>IF(Data_Siswa[[#This Row],[Nama]]="","",COUNTA(Data_Siswa[[#Headers],[Nama]]:Data_Siswa[[#This Row],[Nama]])-1)</f>
        <v>661</v>
      </c>
      <c r="B665" s="135">
        <v>102425167</v>
      </c>
      <c r="C665" s="135" t="s">
        <v>1815</v>
      </c>
      <c r="D665" s="136" t="s">
        <v>1249</v>
      </c>
      <c r="E665" s="135" t="s">
        <v>4</v>
      </c>
      <c r="F665" s="135" t="s">
        <v>14</v>
      </c>
      <c r="G665" s="137">
        <f>IF(Data_Siswa[[#This Row],[Nama]]="","",IF(F665=F664,G664,G664+1))</f>
        <v>20</v>
      </c>
      <c r="H665" s="137" t="str">
        <f>CONCATENATE(Data_Siswa[[#This Row],[Kelas]],"-",COUNTIF(Data_Siswa[[#Headers],[Kelas]]:Data_Siswa[[#This Row],[Kelas]],Data_Siswa[[#This Row],[Kelas]]))</f>
        <v>11 RPL 2-23</v>
      </c>
    </row>
    <row r="666" spans="1:8" x14ac:dyDescent="0.3">
      <c r="A666" s="134">
        <f>IF(Data_Siswa[[#This Row],[Nama]]="","",COUNTA(Data_Siswa[[#Headers],[Nama]]:Data_Siswa[[#This Row],[Nama]])-1)</f>
        <v>662</v>
      </c>
      <c r="B666" s="135">
        <v>102425168</v>
      </c>
      <c r="C666" s="135" t="s">
        <v>1884</v>
      </c>
      <c r="D666" s="136" t="s">
        <v>2076</v>
      </c>
      <c r="E666" s="135" t="s">
        <v>4</v>
      </c>
      <c r="F666" s="135" t="s">
        <v>14</v>
      </c>
      <c r="G666" s="137">
        <f>IF(Data_Siswa[[#This Row],[Nama]]="","",IF(F666=F665,G665,G665+1))</f>
        <v>20</v>
      </c>
      <c r="H666" s="137" t="str">
        <f>CONCATENATE(Data_Siswa[[#This Row],[Kelas]],"-",COUNTIF(Data_Siswa[[#Headers],[Kelas]]:Data_Siswa[[#This Row],[Kelas]],Data_Siswa[[#This Row],[Kelas]]))</f>
        <v>11 RPL 2-24</v>
      </c>
    </row>
    <row r="667" spans="1:8" x14ac:dyDescent="0.3">
      <c r="A667" s="134">
        <f>IF(Data_Siswa[[#This Row],[Nama]]="","",COUNTA(Data_Siswa[[#Headers],[Nama]]:Data_Siswa[[#This Row],[Nama]])-1)</f>
        <v>663</v>
      </c>
      <c r="B667" s="135">
        <v>102425169</v>
      </c>
      <c r="C667" s="135" t="s">
        <v>1819</v>
      </c>
      <c r="D667" s="136" t="s">
        <v>1253</v>
      </c>
      <c r="E667" s="135" t="s">
        <v>3</v>
      </c>
      <c r="F667" s="135" t="s">
        <v>14</v>
      </c>
      <c r="G667" s="137">
        <f>IF(Data_Siswa[[#This Row],[Nama]]="","",IF(F667=F666,G666,G666+1))</f>
        <v>20</v>
      </c>
      <c r="H667" s="137" t="str">
        <f>CONCATENATE(Data_Siswa[[#This Row],[Kelas]],"-",COUNTIF(Data_Siswa[[#Headers],[Kelas]]:Data_Siswa[[#This Row],[Kelas]],Data_Siswa[[#This Row],[Kelas]]))</f>
        <v>11 RPL 2-25</v>
      </c>
    </row>
    <row r="668" spans="1:8" x14ac:dyDescent="0.3">
      <c r="A668" s="134">
        <f>IF(Data_Siswa[[#This Row],[Nama]]="","",COUNTA(Data_Siswa[[#Headers],[Nama]]:Data_Siswa[[#This Row],[Nama]])-1)</f>
        <v>664</v>
      </c>
      <c r="B668" s="135">
        <v>102425170</v>
      </c>
      <c r="C668" s="135" t="s">
        <v>1820</v>
      </c>
      <c r="D668" s="136" t="s">
        <v>1254</v>
      </c>
      <c r="E668" s="135" t="s">
        <v>4</v>
      </c>
      <c r="F668" s="135" t="s">
        <v>14</v>
      </c>
      <c r="G668" s="137">
        <f>IF(Data_Siswa[[#This Row],[Nama]]="","",IF(F668=F667,G667,G667+1))</f>
        <v>20</v>
      </c>
      <c r="H668" s="137" t="str">
        <f>CONCATENATE(Data_Siswa[[#This Row],[Kelas]],"-",COUNTIF(Data_Siswa[[#Headers],[Kelas]]:Data_Siswa[[#This Row],[Kelas]],Data_Siswa[[#This Row],[Kelas]]))</f>
        <v>11 RPL 2-26</v>
      </c>
    </row>
    <row r="669" spans="1:8" x14ac:dyDescent="0.3">
      <c r="A669" s="134">
        <f>IF(Data_Siswa[[#This Row],[Nama]]="","",COUNTA(Data_Siswa[[#Headers],[Nama]]:Data_Siswa[[#This Row],[Nama]])-1)</f>
        <v>665</v>
      </c>
      <c r="B669" s="135">
        <v>102425172</v>
      </c>
      <c r="C669" s="135" t="s">
        <v>1856</v>
      </c>
      <c r="D669" s="136" t="s">
        <v>1290</v>
      </c>
      <c r="E669" s="135" t="s">
        <v>3</v>
      </c>
      <c r="F669" s="135" t="s">
        <v>14</v>
      </c>
      <c r="G669" s="137">
        <f>IF(Data_Siswa[[#This Row],[Nama]]="","",IF(F669=F668,G668,G668+1))</f>
        <v>20</v>
      </c>
      <c r="H669" s="137" t="str">
        <f>CONCATENATE(Data_Siswa[[#This Row],[Kelas]],"-",COUNTIF(Data_Siswa[[#Headers],[Kelas]]:Data_Siswa[[#This Row],[Kelas]],Data_Siswa[[#This Row],[Kelas]]))</f>
        <v>11 RPL 2-27</v>
      </c>
    </row>
    <row r="670" spans="1:8" x14ac:dyDescent="0.3">
      <c r="A670" s="134">
        <f>IF(Data_Siswa[[#This Row],[Nama]]="","",COUNTA(Data_Siswa[[#Headers],[Nama]]:Data_Siswa[[#This Row],[Nama]])-1)</f>
        <v>666</v>
      </c>
      <c r="B670" s="135">
        <v>102425173</v>
      </c>
      <c r="C670" s="135" t="s">
        <v>1888</v>
      </c>
      <c r="D670" s="136" t="s">
        <v>1320</v>
      </c>
      <c r="E670" s="135" t="s">
        <v>4</v>
      </c>
      <c r="F670" s="135" t="s">
        <v>14</v>
      </c>
      <c r="G670" s="137">
        <f>IF(Data_Siswa[[#This Row],[Nama]]="","",IF(F670=F669,G669,G669+1))</f>
        <v>20</v>
      </c>
      <c r="H670" s="137" t="str">
        <f>CONCATENATE(Data_Siswa[[#This Row],[Kelas]],"-",COUNTIF(Data_Siswa[[#Headers],[Kelas]]:Data_Siswa[[#This Row],[Kelas]],Data_Siswa[[#This Row],[Kelas]]))</f>
        <v>11 RPL 2-28</v>
      </c>
    </row>
    <row r="671" spans="1:8" x14ac:dyDescent="0.3">
      <c r="A671" s="134">
        <f>IF(Data_Siswa[[#This Row],[Nama]]="","",COUNTA(Data_Siswa[[#Headers],[Nama]]:Data_Siswa[[#This Row],[Nama]])-1)</f>
        <v>667</v>
      </c>
      <c r="B671" s="135">
        <v>102425174</v>
      </c>
      <c r="C671" s="135" t="s">
        <v>1821</v>
      </c>
      <c r="D671" s="136" t="s">
        <v>1255</v>
      </c>
      <c r="E671" s="135" t="s">
        <v>3</v>
      </c>
      <c r="F671" s="135" t="s">
        <v>14</v>
      </c>
      <c r="G671" s="137">
        <f>IF(Data_Siswa[[#This Row],[Nama]]="","",IF(F671=F670,G670,G670+1))</f>
        <v>20</v>
      </c>
      <c r="H671" s="137" t="str">
        <f>CONCATENATE(Data_Siswa[[#This Row],[Kelas]],"-",COUNTIF(Data_Siswa[[#Headers],[Kelas]]:Data_Siswa[[#This Row],[Kelas]],Data_Siswa[[#This Row],[Kelas]]))</f>
        <v>11 RPL 2-29</v>
      </c>
    </row>
    <row r="672" spans="1:8" x14ac:dyDescent="0.3">
      <c r="A672" s="134">
        <f>IF(Data_Siswa[[#This Row],[Nama]]="","",COUNTA(Data_Siswa[[#Headers],[Nama]]:Data_Siswa[[#This Row],[Nama]])-1)</f>
        <v>668</v>
      </c>
      <c r="B672" s="135">
        <v>102425175</v>
      </c>
      <c r="C672" s="135" t="s">
        <v>1889</v>
      </c>
      <c r="D672" s="136" t="s">
        <v>1321</v>
      </c>
      <c r="E672" s="135" t="s">
        <v>4</v>
      </c>
      <c r="F672" s="135" t="s">
        <v>14</v>
      </c>
      <c r="G672" s="137">
        <f>IF(Data_Siswa[[#This Row],[Nama]]="","",IF(F672=F671,G671,G671+1))</f>
        <v>20</v>
      </c>
      <c r="H672" s="137" t="str">
        <f>CONCATENATE(Data_Siswa[[#This Row],[Kelas]],"-",COUNTIF(Data_Siswa[[#Headers],[Kelas]]:Data_Siswa[[#This Row],[Kelas]],Data_Siswa[[#This Row],[Kelas]]))</f>
        <v>11 RPL 2-30</v>
      </c>
    </row>
    <row r="673" spans="1:8" x14ac:dyDescent="0.3">
      <c r="A673" s="134">
        <f>IF(Data_Siswa[[#This Row],[Nama]]="","",COUNTA(Data_Siswa[[#Headers],[Nama]]:Data_Siswa[[#This Row],[Nama]])-1)</f>
        <v>669</v>
      </c>
      <c r="B673" s="135">
        <v>102425176</v>
      </c>
      <c r="C673" s="135" t="s">
        <v>1890</v>
      </c>
      <c r="D673" s="136" t="s">
        <v>1322</v>
      </c>
      <c r="E673" s="135" t="s">
        <v>3</v>
      </c>
      <c r="F673" s="135" t="s">
        <v>14</v>
      </c>
      <c r="G673" s="137">
        <f>IF(Data_Siswa[[#This Row],[Nama]]="","",IF(F673=F672,G672,G672+1))</f>
        <v>20</v>
      </c>
      <c r="H673" s="137" t="str">
        <f>CONCATENATE(Data_Siswa[[#This Row],[Kelas]],"-",COUNTIF(Data_Siswa[[#Headers],[Kelas]]:Data_Siswa[[#This Row],[Kelas]],Data_Siswa[[#This Row],[Kelas]]))</f>
        <v>11 RPL 2-31</v>
      </c>
    </row>
    <row r="674" spans="1:8" x14ac:dyDescent="0.3">
      <c r="A674" s="134">
        <f>IF(Data_Siswa[[#This Row],[Nama]]="","",COUNTA(Data_Siswa[[#Headers],[Nama]]:Data_Siswa[[#This Row],[Nama]])-1)</f>
        <v>670</v>
      </c>
      <c r="B674" s="135">
        <v>102425177</v>
      </c>
      <c r="C674" s="135" t="s">
        <v>1822</v>
      </c>
      <c r="D674" s="136" t="s">
        <v>1256</v>
      </c>
      <c r="E674" s="135" t="s">
        <v>4</v>
      </c>
      <c r="F674" s="135" t="s">
        <v>14</v>
      </c>
      <c r="G674" s="137">
        <f>IF(Data_Siswa[[#This Row],[Nama]]="","",IF(F674=F673,G673,G673+1))</f>
        <v>20</v>
      </c>
      <c r="H674" s="137" t="str">
        <f>CONCATENATE(Data_Siswa[[#This Row],[Kelas]],"-",COUNTIF(Data_Siswa[[#Headers],[Kelas]]:Data_Siswa[[#This Row],[Kelas]],Data_Siswa[[#This Row],[Kelas]]))</f>
        <v>11 RPL 2-32</v>
      </c>
    </row>
    <row r="675" spans="1:8" x14ac:dyDescent="0.3">
      <c r="A675" s="134">
        <f>IF(Data_Siswa[[#This Row],[Nama]]="","",COUNTA(Data_Siswa[[#Headers],[Nama]]:Data_Siswa[[#This Row],[Nama]])-1)</f>
        <v>671</v>
      </c>
      <c r="B675" s="135">
        <v>102425178</v>
      </c>
      <c r="C675" s="135" t="s">
        <v>1891</v>
      </c>
      <c r="D675" s="136" t="s">
        <v>1323</v>
      </c>
      <c r="E675" s="135" t="s">
        <v>4</v>
      </c>
      <c r="F675" s="135" t="s">
        <v>14</v>
      </c>
      <c r="G675" s="137">
        <f>IF(Data_Siswa[[#This Row],[Nama]]="","",IF(F675=F674,G674,G674+1))</f>
        <v>20</v>
      </c>
      <c r="H675" s="137" t="str">
        <f>CONCATENATE(Data_Siswa[[#This Row],[Kelas]],"-",COUNTIF(Data_Siswa[[#Headers],[Kelas]]:Data_Siswa[[#This Row],[Kelas]],Data_Siswa[[#This Row],[Kelas]]))</f>
        <v>11 RPL 2-33</v>
      </c>
    </row>
    <row r="676" spans="1:8" x14ac:dyDescent="0.3">
      <c r="A676" s="134">
        <f>IF(Data_Siswa[[#This Row],[Nama]]="","",COUNTA(Data_Siswa[[#Headers],[Nama]]:Data_Siswa[[#This Row],[Nama]])-1)</f>
        <v>672</v>
      </c>
      <c r="B676" s="135">
        <v>102425179</v>
      </c>
      <c r="C676" s="135" t="s">
        <v>1824</v>
      </c>
      <c r="D676" s="136" t="s">
        <v>1258</v>
      </c>
      <c r="E676" s="135" t="s">
        <v>3</v>
      </c>
      <c r="F676" s="135" t="s">
        <v>14</v>
      </c>
      <c r="G676" s="137">
        <f>IF(Data_Siswa[[#This Row],[Nama]]="","",IF(F676=F675,G675,G675+1))</f>
        <v>20</v>
      </c>
      <c r="H676" s="137" t="str">
        <f>CONCATENATE(Data_Siswa[[#This Row],[Kelas]],"-",COUNTIF(Data_Siswa[[#Headers],[Kelas]]:Data_Siswa[[#This Row],[Kelas]],Data_Siswa[[#This Row],[Kelas]]))</f>
        <v>11 RPL 2-34</v>
      </c>
    </row>
    <row r="677" spans="1:8" x14ac:dyDescent="0.3">
      <c r="A677" s="134">
        <f>IF(Data_Siswa[[#This Row],[Nama]]="","",COUNTA(Data_Siswa[[#Headers],[Nama]]:Data_Siswa[[#This Row],[Nama]])-1)</f>
        <v>673</v>
      </c>
      <c r="B677" s="135">
        <v>102425180</v>
      </c>
      <c r="C677" s="135" t="s">
        <v>1825</v>
      </c>
      <c r="D677" s="136" t="s">
        <v>1259</v>
      </c>
      <c r="E677" s="135" t="s">
        <v>3</v>
      </c>
      <c r="F677" s="135" t="s">
        <v>14</v>
      </c>
      <c r="G677" s="137">
        <f>IF(Data_Siswa[[#This Row],[Nama]]="","",IF(F677=F676,G676,G676+1))</f>
        <v>20</v>
      </c>
      <c r="H677" s="137" t="str">
        <f>CONCATENATE(Data_Siswa[[#This Row],[Kelas]],"-",COUNTIF(Data_Siswa[[#Headers],[Kelas]]:Data_Siswa[[#This Row],[Kelas]],Data_Siswa[[#This Row],[Kelas]]))</f>
        <v>11 RPL 2-35</v>
      </c>
    </row>
    <row r="678" spans="1:8" x14ac:dyDescent="0.3">
      <c r="A678" s="134">
        <f>IF(Data_Siswa[[#This Row],[Nama]]="","",COUNTA(Data_Siswa[[#Headers],[Nama]]:Data_Siswa[[#This Row],[Nama]])-1)</f>
        <v>674</v>
      </c>
      <c r="B678" s="135">
        <v>102425181</v>
      </c>
      <c r="C678" s="135" t="s">
        <v>1827</v>
      </c>
      <c r="D678" s="136" t="s">
        <v>1261</v>
      </c>
      <c r="E678" s="135" t="s">
        <v>4</v>
      </c>
      <c r="F678" s="135" t="s">
        <v>15</v>
      </c>
      <c r="G678" s="137">
        <f>IF(Data_Siswa[[#This Row],[Nama]]="","",IF(F678=F677,G677,G677+1))</f>
        <v>21</v>
      </c>
      <c r="H678" s="137" t="str">
        <f>CONCATENATE(Data_Siswa[[#This Row],[Kelas]],"-",COUNTIF(Data_Siswa[[#Headers],[Kelas]]:Data_Siswa[[#This Row],[Kelas]],Data_Siswa[[#This Row],[Kelas]]))</f>
        <v>11 RPL 3-1</v>
      </c>
    </row>
    <row r="679" spans="1:8" x14ac:dyDescent="0.3">
      <c r="A679" s="134">
        <f>IF(Data_Siswa[[#This Row],[Nama]]="","",COUNTA(Data_Siswa[[#Headers],[Nama]]:Data_Siswa[[#This Row],[Nama]])-1)</f>
        <v>675</v>
      </c>
      <c r="B679" s="135">
        <v>102425182</v>
      </c>
      <c r="C679" s="135" t="s">
        <v>1828</v>
      </c>
      <c r="D679" s="136" t="s">
        <v>1262</v>
      </c>
      <c r="E679" s="135" t="s">
        <v>3</v>
      </c>
      <c r="F679" s="135" t="s">
        <v>15</v>
      </c>
      <c r="G679" s="137">
        <f>IF(Data_Siswa[[#This Row],[Nama]]="","",IF(F679=F678,G678,G678+1))</f>
        <v>21</v>
      </c>
      <c r="H679" s="137" t="str">
        <f>CONCATENATE(Data_Siswa[[#This Row],[Kelas]],"-",COUNTIF(Data_Siswa[[#Headers],[Kelas]]:Data_Siswa[[#This Row],[Kelas]],Data_Siswa[[#This Row],[Kelas]]))</f>
        <v>11 RPL 3-2</v>
      </c>
    </row>
    <row r="680" spans="1:8" x14ac:dyDescent="0.3">
      <c r="A680" s="134">
        <f>IF(Data_Siswa[[#This Row],[Nama]]="","",COUNTA(Data_Siswa[[#Headers],[Nama]]:Data_Siswa[[#This Row],[Nama]])-1)</f>
        <v>676</v>
      </c>
      <c r="B680" s="135">
        <v>102425183</v>
      </c>
      <c r="C680" s="135" t="s">
        <v>1829</v>
      </c>
      <c r="D680" s="136" t="s">
        <v>1263</v>
      </c>
      <c r="E680" s="135" t="s">
        <v>4</v>
      </c>
      <c r="F680" s="135" t="s">
        <v>15</v>
      </c>
      <c r="G680" s="137">
        <f>IF(Data_Siswa[[#This Row],[Nama]]="","",IF(F680=F679,G679,G679+1))</f>
        <v>21</v>
      </c>
      <c r="H680" s="137" t="str">
        <f>CONCATENATE(Data_Siswa[[#This Row],[Kelas]],"-",COUNTIF(Data_Siswa[[#Headers],[Kelas]]:Data_Siswa[[#This Row],[Kelas]],Data_Siswa[[#This Row],[Kelas]]))</f>
        <v>11 RPL 3-3</v>
      </c>
    </row>
    <row r="681" spans="1:8" x14ac:dyDescent="0.3">
      <c r="A681" s="134">
        <f>IF(Data_Siswa[[#This Row],[Nama]]="","",COUNTA(Data_Siswa[[#Headers],[Nama]]:Data_Siswa[[#This Row],[Nama]])-1)</f>
        <v>677</v>
      </c>
      <c r="B681" s="135">
        <v>102425184</v>
      </c>
      <c r="C681" s="135" t="s">
        <v>1830</v>
      </c>
      <c r="D681" s="136" t="s">
        <v>1264</v>
      </c>
      <c r="E681" s="135" t="s">
        <v>4</v>
      </c>
      <c r="F681" s="135" t="s">
        <v>15</v>
      </c>
      <c r="G681" s="137">
        <f>IF(Data_Siswa[[#This Row],[Nama]]="","",IF(F681=F680,G680,G680+1))</f>
        <v>21</v>
      </c>
      <c r="H681" s="137" t="str">
        <f>CONCATENATE(Data_Siswa[[#This Row],[Kelas]],"-",COUNTIF(Data_Siswa[[#Headers],[Kelas]]:Data_Siswa[[#This Row],[Kelas]],Data_Siswa[[#This Row],[Kelas]]))</f>
        <v>11 RPL 3-4</v>
      </c>
    </row>
    <row r="682" spans="1:8" x14ac:dyDescent="0.3">
      <c r="A682" s="134">
        <f>IF(Data_Siswa[[#This Row],[Nama]]="","",COUNTA(Data_Siswa[[#Headers],[Nama]]:Data_Siswa[[#This Row],[Nama]])-1)</f>
        <v>678</v>
      </c>
      <c r="B682" s="135">
        <v>102425186</v>
      </c>
      <c r="C682" s="135" t="s">
        <v>1867</v>
      </c>
      <c r="D682" s="136" t="s">
        <v>1301</v>
      </c>
      <c r="E682" s="135" t="s">
        <v>4</v>
      </c>
      <c r="F682" s="135" t="s">
        <v>15</v>
      </c>
      <c r="G682" s="137">
        <f>IF(Data_Siswa[[#This Row],[Nama]]="","",IF(F682=F681,G681,G681+1))</f>
        <v>21</v>
      </c>
      <c r="H682" s="137" t="str">
        <f>CONCATENATE(Data_Siswa[[#This Row],[Kelas]],"-",COUNTIF(Data_Siswa[[#Headers],[Kelas]]:Data_Siswa[[#This Row],[Kelas]],Data_Siswa[[#This Row],[Kelas]]))</f>
        <v>11 RPL 3-5</v>
      </c>
    </row>
    <row r="683" spans="1:8" x14ac:dyDescent="0.3">
      <c r="A683" s="134">
        <f>IF(Data_Siswa[[#This Row],[Nama]]="","",COUNTA(Data_Siswa[[#Headers],[Nama]]:Data_Siswa[[#This Row],[Nama]])-1)</f>
        <v>679</v>
      </c>
      <c r="B683" s="135">
        <v>102425187</v>
      </c>
      <c r="C683" s="135" t="s">
        <v>1868</v>
      </c>
      <c r="D683" s="136" t="s">
        <v>1302</v>
      </c>
      <c r="E683" s="135" t="s">
        <v>4</v>
      </c>
      <c r="F683" s="135" t="s">
        <v>15</v>
      </c>
      <c r="G683" s="137">
        <f>IF(Data_Siswa[[#This Row],[Nama]]="","",IF(F683=F682,G682,G682+1))</f>
        <v>21</v>
      </c>
      <c r="H683" s="137" t="str">
        <f>CONCATENATE(Data_Siswa[[#This Row],[Kelas]],"-",COUNTIF(Data_Siswa[[#Headers],[Kelas]]:Data_Siswa[[#This Row],[Kelas]],Data_Siswa[[#This Row],[Kelas]]))</f>
        <v>11 RPL 3-6</v>
      </c>
    </row>
    <row r="684" spans="1:8" x14ac:dyDescent="0.3">
      <c r="A684" s="134">
        <f>IF(Data_Siswa[[#This Row],[Nama]]="","",COUNTA(Data_Siswa[[#Headers],[Nama]]:Data_Siswa[[#This Row],[Nama]])-1)</f>
        <v>680</v>
      </c>
      <c r="B684" s="135">
        <v>102425188</v>
      </c>
      <c r="C684" s="135" t="s">
        <v>1831</v>
      </c>
      <c r="D684" s="136" t="s">
        <v>1265</v>
      </c>
      <c r="E684" s="135" t="s">
        <v>3</v>
      </c>
      <c r="F684" s="135" t="s">
        <v>15</v>
      </c>
      <c r="G684" s="137">
        <f>IF(Data_Siswa[[#This Row],[Nama]]="","",IF(F684=F683,G683,G683+1))</f>
        <v>21</v>
      </c>
      <c r="H684" s="137" t="str">
        <f>CONCATENATE(Data_Siswa[[#This Row],[Kelas]],"-",COUNTIF(Data_Siswa[[#Headers],[Kelas]]:Data_Siswa[[#This Row],[Kelas]],Data_Siswa[[#This Row],[Kelas]]))</f>
        <v>11 RPL 3-7</v>
      </c>
    </row>
    <row r="685" spans="1:8" x14ac:dyDescent="0.3">
      <c r="A685" s="134">
        <f>IF(Data_Siswa[[#This Row],[Nama]]="","",COUNTA(Data_Siswa[[#Headers],[Nama]]:Data_Siswa[[#This Row],[Nama]])-1)</f>
        <v>681</v>
      </c>
      <c r="B685" s="135">
        <v>102425189</v>
      </c>
      <c r="C685" s="135" t="s">
        <v>1832</v>
      </c>
      <c r="D685" s="136" t="s">
        <v>1266</v>
      </c>
      <c r="E685" s="135" t="s">
        <v>3</v>
      </c>
      <c r="F685" s="135" t="s">
        <v>15</v>
      </c>
      <c r="G685" s="137">
        <f>IF(Data_Siswa[[#This Row],[Nama]]="","",IF(F685=F684,G684,G684+1))</f>
        <v>21</v>
      </c>
      <c r="H685" s="137" t="str">
        <f>CONCATENATE(Data_Siswa[[#This Row],[Kelas]],"-",COUNTIF(Data_Siswa[[#Headers],[Kelas]]:Data_Siswa[[#This Row],[Kelas]],Data_Siswa[[#This Row],[Kelas]]))</f>
        <v>11 RPL 3-8</v>
      </c>
    </row>
    <row r="686" spans="1:8" x14ac:dyDescent="0.3">
      <c r="A686" s="134">
        <f>IF(Data_Siswa[[#This Row],[Nama]]="","",COUNTA(Data_Siswa[[#Headers],[Nama]]:Data_Siswa[[#This Row],[Nama]])-1)</f>
        <v>682</v>
      </c>
      <c r="B686" s="135">
        <v>102425190</v>
      </c>
      <c r="C686" s="135" t="s">
        <v>1834</v>
      </c>
      <c r="D686" s="136" t="s">
        <v>1268</v>
      </c>
      <c r="E686" s="135" t="s">
        <v>4</v>
      </c>
      <c r="F686" s="135" t="s">
        <v>15</v>
      </c>
      <c r="G686" s="137">
        <f>IF(Data_Siswa[[#This Row],[Nama]]="","",IF(F686=F685,G685,G685+1))</f>
        <v>21</v>
      </c>
      <c r="H686" s="137" t="str">
        <f>CONCATENATE(Data_Siswa[[#This Row],[Kelas]],"-",COUNTIF(Data_Siswa[[#Headers],[Kelas]]:Data_Siswa[[#This Row],[Kelas]],Data_Siswa[[#This Row],[Kelas]]))</f>
        <v>11 RPL 3-9</v>
      </c>
    </row>
    <row r="687" spans="1:8" x14ac:dyDescent="0.3">
      <c r="A687" s="134">
        <f>IF(Data_Siswa[[#This Row],[Nama]]="","",COUNTA(Data_Siswa[[#Headers],[Nama]]:Data_Siswa[[#This Row],[Nama]])-1)</f>
        <v>683</v>
      </c>
      <c r="B687" s="135">
        <v>102425191</v>
      </c>
      <c r="C687" s="135" t="s">
        <v>1835</v>
      </c>
      <c r="D687" s="136" t="s">
        <v>1269</v>
      </c>
      <c r="E687" s="135" t="s">
        <v>4</v>
      </c>
      <c r="F687" s="135" t="s">
        <v>15</v>
      </c>
      <c r="G687" s="137">
        <f>IF(Data_Siswa[[#This Row],[Nama]]="","",IF(F687=F686,G686,G686+1))</f>
        <v>21</v>
      </c>
      <c r="H687" s="137" t="str">
        <f>CONCATENATE(Data_Siswa[[#This Row],[Kelas]],"-",COUNTIF(Data_Siswa[[#Headers],[Kelas]]:Data_Siswa[[#This Row],[Kelas]],Data_Siswa[[#This Row],[Kelas]]))</f>
        <v>11 RPL 3-10</v>
      </c>
    </row>
    <row r="688" spans="1:8" x14ac:dyDescent="0.3">
      <c r="A688" s="134">
        <f>IF(Data_Siswa[[#This Row],[Nama]]="","",COUNTA(Data_Siswa[[#Headers],[Nama]]:Data_Siswa[[#This Row],[Nama]])-1)</f>
        <v>684</v>
      </c>
      <c r="B688" s="135">
        <v>102425192</v>
      </c>
      <c r="C688" s="135" t="s">
        <v>1872</v>
      </c>
      <c r="D688" s="136" t="s">
        <v>1306</v>
      </c>
      <c r="E688" s="135" t="s">
        <v>3</v>
      </c>
      <c r="F688" s="135" t="s">
        <v>15</v>
      </c>
      <c r="G688" s="137">
        <f>IF(Data_Siswa[[#This Row],[Nama]]="","",IF(F688=F687,G687,G687+1))</f>
        <v>21</v>
      </c>
      <c r="H688" s="137" t="str">
        <f>CONCATENATE(Data_Siswa[[#This Row],[Kelas]],"-",COUNTIF(Data_Siswa[[#Headers],[Kelas]]:Data_Siswa[[#This Row],[Kelas]],Data_Siswa[[#This Row],[Kelas]]))</f>
        <v>11 RPL 3-11</v>
      </c>
    </row>
    <row r="689" spans="1:8" x14ac:dyDescent="0.3">
      <c r="A689" s="134">
        <f>IF(Data_Siswa[[#This Row],[Nama]]="","",COUNTA(Data_Siswa[[#Headers],[Nama]]:Data_Siswa[[#This Row],[Nama]])-1)</f>
        <v>685</v>
      </c>
      <c r="B689" s="135">
        <v>102425193</v>
      </c>
      <c r="C689" s="135" t="s">
        <v>1873</v>
      </c>
      <c r="D689" s="136" t="s">
        <v>1307</v>
      </c>
      <c r="E689" s="135" t="s">
        <v>4</v>
      </c>
      <c r="F689" s="135" t="s">
        <v>15</v>
      </c>
      <c r="G689" s="137">
        <f>IF(Data_Siswa[[#This Row],[Nama]]="","",IF(F689=F688,G688,G688+1))</f>
        <v>21</v>
      </c>
      <c r="H689" s="137" t="str">
        <f>CONCATENATE(Data_Siswa[[#This Row],[Kelas]],"-",COUNTIF(Data_Siswa[[#Headers],[Kelas]]:Data_Siswa[[#This Row],[Kelas]],Data_Siswa[[#This Row],[Kelas]]))</f>
        <v>11 RPL 3-12</v>
      </c>
    </row>
    <row r="690" spans="1:8" x14ac:dyDescent="0.3">
      <c r="A690" s="134">
        <f>IF(Data_Siswa[[#This Row],[Nama]]="","",COUNTA(Data_Siswa[[#Headers],[Nama]]:Data_Siswa[[#This Row],[Nama]])-1)</f>
        <v>686</v>
      </c>
      <c r="B690" s="135">
        <v>102425194</v>
      </c>
      <c r="C690" s="135" t="s">
        <v>1839</v>
      </c>
      <c r="D690" s="136" t="s">
        <v>1273</v>
      </c>
      <c r="E690" s="135" t="s">
        <v>3</v>
      </c>
      <c r="F690" s="135" t="s">
        <v>15</v>
      </c>
      <c r="G690" s="137">
        <f>IF(Data_Siswa[[#This Row],[Nama]]="","",IF(F690=F689,G689,G689+1))</f>
        <v>21</v>
      </c>
      <c r="H690" s="137" t="str">
        <f>CONCATENATE(Data_Siswa[[#This Row],[Kelas]],"-",COUNTIF(Data_Siswa[[#Headers],[Kelas]]:Data_Siswa[[#This Row],[Kelas]],Data_Siswa[[#This Row],[Kelas]]))</f>
        <v>11 RPL 3-13</v>
      </c>
    </row>
    <row r="691" spans="1:8" x14ac:dyDescent="0.3">
      <c r="A691" s="134">
        <f>IF(Data_Siswa[[#This Row],[Nama]]="","",COUNTA(Data_Siswa[[#Headers],[Nama]]:Data_Siswa[[#This Row],[Nama]])-1)</f>
        <v>687</v>
      </c>
      <c r="B691" s="135">
        <v>102425195</v>
      </c>
      <c r="C691" s="135" t="s">
        <v>1840</v>
      </c>
      <c r="D691" s="136" t="s">
        <v>1274</v>
      </c>
      <c r="E691" s="135" t="s">
        <v>4</v>
      </c>
      <c r="F691" s="135" t="s">
        <v>15</v>
      </c>
      <c r="G691" s="137">
        <f>IF(Data_Siswa[[#This Row],[Nama]]="","",IF(F691=F690,G690,G690+1))</f>
        <v>21</v>
      </c>
      <c r="H691" s="137" t="str">
        <f>CONCATENATE(Data_Siswa[[#This Row],[Kelas]],"-",COUNTIF(Data_Siswa[[#Headers],[Kelas]]:Data_Siswa[[#This Row],[Kelas]],Data_Siswa[[#This Row],[Kelas]]))</f>
        <v>11 RPL 3-14</v>
      </c>
    </row>
    <row r="692" spans="1:8" x14ac:dyDescent="0.3">
      <c r="A692" s="134">
        <f>IF(Data_Siswa[[#This Row],[Nama]]="","",COUNTA(Data_Siswa[[#Headers],[Nama]]:Data_Siswa[[#This Row],[Nama]])-1)</f>
        <v>688</v>
      </c>
      <c r="B692" s="135">
        <v>102425196</v>
      </c>
      <c r="C692" s="135" t="s">
        <v>1841</v>
      </c>
      <c r="D692" s="136" t="s">
        <v>1275</v>
      </c>
      <c r="E692" s="135" t="s">
        <v>4</v>
      </c>
      <c r="F692" s="135" t="s">
        <v>15</v>
      </c>
      <c r="G692" s="137">
        <f>IF(Data_Siswa[[#This Row],[Nama]]="","",IF(F692=F691,G691,G691+1))</f>
        <v>21</v>
      </c>
      <c r="H692" s="137" t="str">
        <f>CONCATENATE(Data_Siswa[[#This Row],[Kelas]],"-",COUNTIF(Data_Siswa[[#Headers],[Kelas]]:Data_Siswa[[#This Row],[Kelas]],Data_Siswa[[#This Row],[Kelas]]))</f>
        <v>11 RPL 3-15</v>
      </c>
    </row>
    <row r="693" spans="1:8" x14ac:dyDescent="0.3">
      <c r="A693" s="134">
        <f>IF(Data_Siswa[[#This Row],[Nama]]="","",COUNTA(Data_Siswa[[#Headers],[Nama]]:Data_Siswa[[#This Row],[Nama]])-1)</f>
        <v>689</v>
      </c>
      <c r="B693" s="135">
        <v>102425197</v>
      </c>
      <c r="C693" s="135" t="s">
        <v>1842</v>
      </c>
      <c r="D693" s="136" t="s">
        <v>1276</v>
      </c>
      <c r="E693" s="135" t="s">
        <v>3</v>
      </c>
      <c r="F693" s="135" t="s">
        <v>15</v>
      </c>
      <c r="G693" s="137">
        <f>IF(Data_Siswa[[#This Row],[Nama]]="","",IF(F693=F692,G692,G692+1))</f>
        <v>21</v>
      </c>
      <c r="H693" s="137" t="str">
        <f>CONCATENATE(Data_Siswa[[#This Row],[Kelas]],"-",COUNTIF(Data_Siswa[[#Headers],[Kelas]]:Data_Siswa[[#This Row],[Kelas]],Data_Siswa[[#This Row],[Kelas]]))</f>
        <v>11 RPL 3-16</v>
      </c>
    </row>
    <row r="694" spans="1:8" x14ac:dyDescent="0.3">
      <c r="A694" s="134">
        <f>IF(Data_Siswa[[#This Row],[Nama]]="","",COUNTA(Data_Siswa[[#Headers],[Nama]]:Data_Siswa[[#This Row],[Nama]])-1)</f>
        <v>690</v>
      </c>
      <c r="B694" s="135">
        <v>102425198</v>
      </c>
      <c r="C694" s="135" t="s">
        <v>1843</v>
      </c>
      <c r="D694" s="136" t="s">
        <v>1277</v>
      </c>
      <c r="E694" s="135" t="s">
        <v>3</v>
      </c>
      <c r="F694" s="135" t="s">
        <v>15</v>
      </c>
      <c r="G694" s="137">
        <f>IF(Data_Siswa[[#This Row],[Nama]]="","",IF(F694=F693,G693,G693+1))</f>
        <v>21</v>
      </c>
      <c r="H694" s="137" t="str">
        <f>CONCATENATE(Data_Siswa[[#This Row],[Kelas]],"-",COUNTIF(Data_Siswa[[#Headers],[Kelas]]:Data_Siswa[[#This Row],[Kelas]],Data_Siswa[[#This Row],[Kelas]]))</f>
        <v>11 RPL 3-17</v>
      </c>
    </row>
    <row r="695" spans="1:8" x14ac:dyDescent="0.3">
      <c r="A695" s="134">
        <f>IF(Data_Siswa[[#This Row],[Nama]]="","",COUNTA(Data_Siswa[[#Headers],[Nama]]:Data_Siswa[[#This Row],[Nama]])-1)</f>
        <v>691</v>
      </c>
      <c r="B695" s="135">
        <v>102425199</v>
      </c>
      <c r="C695" s="135" t="s">
        <v>1876</v>
      </c>
      <c r="D695" s="136" t="s">
        <v>1309</v>
      </c>
      <c r="E695" s="135" t="s">
        <v>4</v>
      </c>
      <c r="F695" s="135" t="s">
        <v>15</v>
      </c>
      <c r="G695" s="137">
        <f>IF(Data_Siswa[[#This Row],[Nama]]="","",IF(F695=F694,G694,G694+1))</f>
        <v>21</v>
      </c>
      <c r="H695" s="137" t="str">
        <f>CONCATENATE(Data_Siswa[[#This Row],[Kelas]],"-",COUNTIF(Data_Siswa[[#Headers],[Kelas]]:Data_Siswa[[#This Row],[Kelas]],Data_Siswa[[#This Row],[Kelas]]))</f>
        <v>11 RPL 3-18</v>
      </c>
    </row>
    <row r="696" spans="1:8" x14ac:dyDescent="0.3">
      <c r="A696" s="134">
        <f>IF(Data_Siswa[[#This Row],[Nama]]="","",COUNTA(Data_Siswa[[#Headers],[Nama]]:Data_Siswa[[#This Row],[Nama]])-1)</f>
        <v>692</v>
      </c>
      <c r="B696" s="135">
        <v>102425200</v>
      </c>
      <c r="C696" s="135" t="s">
        <v>1845</v>
      </c>
      <c r="D696" s="136" t="s">
        <v>1279</v>
      </c>
      <c r="E696" s="135" t="s">
        <v>4</v>
      </c>
      <c r="F696" s="135" t="s">
        <v>15</v>
      </c>
      <c r="G696" s="137">
        <f>IF(Data_Siswa[[#This Row],[Nama]]="","",IF(F696=F695,G695,G695+1))</f>
        <v>21</v>
      </c>
      <c r="H696" s="137" t="str">
        <f>CONCATENATE(Data_Siswa[[#This Row],[Kelas]],"-",COUNTIF(Data_Siswa[[#Headers],[Kelas]]:Data_Siswa[[#This Row],[Kelas]],Data_Siswa[[#This Row],[Kelas]]))</f>
        <v>11 RPL 3-19</v>
      </c>
    </row>
    <row r="697" spans="1:8" x14ac:dyDescent="0.3">
      <c r="A697" s="134">
        <f>IF(Data_Siswa[[#This Row],[Nama]]="","",COUNTA(Data_Siswa[[#Headers],[Nama]]:Data_Siswa[[#This Row],[Nama]])-1)</f>
        <v>693</v>
      </c>
      <c r="B697" s="135">
        <v>102425201</v>
      </c>
      <c r="C697" s="135" t="s">
        <v>1846</v>
      </c>
      <c r="D697" s="136" t="s">
        <v>1280</v>
      </c>
      <c r="E697" s="135" t="s">
        <v>3</v>
      </c>
      <c r="F697" s="135" t="s">
        <v>15</v>
      </c>
      <c r="G697" s="137">
        <f>IF(Data_Siswa[[#This Row],[Nama]]="","",IF(F697=F696,G696,G696+1))</f>
        <v>21</v>
      </c>
      <c r="H697" s="137" t="str">
        <f>CONCATENATE(Data_Siswa[[#This Row],[Kelas]],"-",COUNTIF(Data_Siswa[[#Headers],[Kelas]]:Data_Siswa[[#This Row],[Kelas]],Data_Siswa[[#This Row],[Kelas]]))</f>
        <v>11 RPL 3-20</v>
      </c>
    </row>
    <row r="698" spans="1:8" x14ac:dyDescent="0.3">
      <c r="A698" s="134">
        <f>IF(Data_Siswa[[#This Row],[Nama]]="","",COUNTA(Data_Siswa[[#Headers],[Nama]]:Data_Siswa[[#This Row],[Nama]])-1)</f>
        <v>694</v>
      </c>
      <c r="B698" s="135">
        <v>102425202</v>
      </c>
      <c r="C698" s="135" t="s">
        <v>1847</v>
      </c>
      <c r="D698" s="136" t="s">
        <v>1281</v>
      </c>
      <c r="E698" s="135" t="s">
        <v>3</v>
      </c>
      <c r="F698" s="135" t="s">
        <v>15</v>
      </c>
      <c r="G698" s="137">
        <f>IF(Data_Siswa[[#This Row],[Nama]]="","",IF(F698=F697,G697,G697+1))</f>
        <v>21</v>
      </c>
      <c r="H698" s="137" t="str">
        <f>CONCATENATE(Data_Siswa[[#This Row],[Kelas]],"-",COUNTIF(Data_Siswa[[#Headers],[Kelas]]:Data_Siswa[[#This Row],[Kelas]],Data_Siswa[[#This Row],[Kelas]]))</f>
        <v>11 RPL 3-21</v>
      </c>
    </row>
    <row r="699" spans="1:8" x14ac:dyDescent="0.3">
      <c r="A699" s="134">
        <f>IF(Data_Siswa[[#This Row],[Nama]]="","",COUNTA(Data_Siswa[[#Headers],[Nama]]:Data_Siswa[[#This Row],[Nama]])-1)</f>
        <v>695</v>
      </c>
      <c r="B699" s="135">
        <v>102425203</v>
      </c>
      <c r="C699" s="135" t="s">
        <v>1848</v>
      </c>
      <c r="D699" s="136" t="s">
        <v>1282</v>
      </c>
      <c r="E699" s="135" t="s">
        <v>3</v>
      </c>
      <c r="F699" s="135" t="s">
        <v>15</v>
      </c>
      <c r="G699" s="137">
        <f>IF(Data_Siswa[[#This Row],[Nama]]="","",IF(F699=F698,G698,G698+1))</f>
        <v>21</v>
      </c>
      <c r="H699" s="137" t="str">
        <f>CONCATENATE(Data_Siswa[[#This Row],[Kelas]],"-",COUNTIF(Data_Siswa[[#Headers],[Kelas]]:Data_Siswa[[#This Row],[Kelas]],Data_Siswa[[#This Row],[Kelas]]))</f>
        <v>11 RPL 3-22</v>
      </c>
    </row>
    <row r="700" spans="1:8" x14ac:dyDescent="0.3">
      <c r="A700" s="134">
        <f>IF(Data_Siswa[[#This Row],[Nama]]="","",COUNTA(Data_Siswa[[#Headers],[Nama]]:Data_Siswa[[#This Row],[Nama]])-1)</f>
        <v>696</v>
      </c>
      <c r="B700" s="135">
        <v>102425204</v>
      </c>
      <c r="C700" s="135" t="s">
        <v>1849</v>
      </c>
      <c r="D700" s="136" t="s">
        <v>1283</v>
      </c>
      <c r="E700" s="135" t="s">
        <v>4</v>
      </c>
      <c r="F700" s="135" t="s">
        <v>15</v>
      </c>
      <c r="G700" s="137">
        <f>IF(Data_Siswa[[#This Row],[Nama]]="","",IF(F700=F699,G699,G699+1))</f>
        <v>21</v>
      </c>
      <c r="H700" s="137" t="str">
        <f>CONCATENATE(Data_Siswa[[#This Row],[Kelas]],"-",COUNTIF(Data_Siswa[[#Headers],[Kelas]]:Data_Siswa[[#This Row],[Kelas]],Data_Siswa[[#This Row],[Kelas]]))</f>
        <v>11 RPL 3-23</v>
      </c>
    </row>
    <row r="701" spans="1:8" x14ac:dyDescent="0.3">
      <c r="A701" s="134">
        <f>IF(Data_Siswa[[#This Row],[Nama]]="","",COUNTA(Data_Siswa[[#Headers],[Nama]]:Data_Siswa[[#This Row],[Nama]])-1)</f>
        <v>697</v>
      </c>
      <c r="B701" s="135">
        <v>102425205</v>
      </c>
      <c r="C701" s="135" t="s">
        <v>1850</v>
      </c>
      <c r="D701" s="136" t="s">
        <v>1284</v>
      </c>
      <c r="E701" s="135" t="s">
        <v>3</v>
      </c>
      <c r="F701" s="135" t="s">
        <v>15</v>
      </c>
      <c r="G701" s="137">
        <f>IF(Data_Siswa[[#This Row],[Nama]]="","",IF(F701=F700,G700,G700+1))</f>
        <v>21</v>
      </c>
      <c r="H701" s="137" t="str">
        <f>CONCATENATE(Data_Siswa[[#This Row],[Kelas]],"-",COUNTIF(Data_Siswa[[#Headers],[Kelas]]:Data_Siswa[[#This Row],[Kelas]],Data_Siswa[[#This Row],[Kelas]]))</f>
        <v>11 RPL 3-24</v>
      </c>
    </row>
    <row r="702" spans="1:8" x14ac:dyDescent="0.3">
      <c r="A702" s="134">
        <f>IF(Data_Siswa[[#This Row],[Nama]]="","",COUNTA(Data_Siswa[[#Headers],[Nama]]:Data_Siswa[[#This Row],[Nama]])-1)</f>
        <v>698</v>
      </c>
      <c r="B702" s="135">
        <v>102425206</v>
      </c>
      <c r="C702" s="135" t="s">
        <v>1851</v>
      </c>
      <c r="D702" s="136" t="s">
        <v>1285</v>
      </c>
      <c r="E702" s="135" t="s">
        <v>4</v>
      </c>
      <c r="F702" s="135" t="s">
        <v>15</v>
      </c>
      <c r="G702" s="137">
        <f>IF(Data_Siswa[[#This Row],[Nama]]="","",IF(F702=F701,G701,G701+1))</f>
        <v>21</v>
      </c>
      <c r="H702" s="137" t="str">
        <f>CONCATENATE(Data_Siswa[[#This Row],[Kelas]],"-",COUNTIF(Data_Siswa[[#Headers],[Kelas]]:Data_Siswa[[#This Row],[Kelas]],Data_Siswa[[#This Row],[Kelas]]))</f>
        <v>11 RPL 3-25</v>
      </c>
    </row>
    <row r="703" spans="1:8" x14ac:dyDescent="0.3">
      <c r="A703" s="134">
        <f>IF(Data_Siswa[[#This Row],[Nama]]="","",COUNTA(Data_Siswa[[#Headers],[Nama]]:Data_Siswa[[#This Row],[Nama]])-1)</f>
        <v>699</v>
      </c>
      <c r="B703" s="135">
        <v>102425207</v>
      </c>
      <c r="C703" s="135" t="s">
        <v>1853</v>
      </c>
      <c r="D703" s="136" t="s">
        <v>1287</v>
      </c>
      <c r="E703" s="135" t="s">
        <v>4</v>
      </c>
      <c r="F703" s="135" t="s">
        <v>15</v>
      </c>
      <c r="G703" s="137">
        <f>IF(Data_Siswa[[#This Row],[Nama]]="","",IF(F703=F702,G702,G702+1))</f>
        <v>21</v>
      </c>
      <c r="H703" s="137" t="str">
        <f>CONCATENATE(Data_Siswa[[#This Row],[Kelas]],"-",COUNTIF(Data_Siswa[[#Headers],[Kelas]]:Data_Siswa[[#This Row],[Kelas]],Data_Siswa[[#This Row],[Kelas]]))</f>
        <v>11 RPL 3-26</v>
      </c>
    </row>
    <row r="704" spans="1:8" x14ac:dyDescent="0.3">
      <c r="A704" s="134">
        <f>IF(Data_Siswa[[#This Row],[Nama]]="","",COUNTA(Data_Siswa[[#Headers],[Nama]]:Data_Siswa[[#This Row],[Nama]])-1)</f>
        <v>700</v>
      </c>
      <c r="B704" s="135">
        <v>102425208</v>
      </c>
      <c r="C704" s="135" t="s">
        <v>1854</v>
      </c>
      <c r="D704" s="136" t="s">
        <v>1288</v>
      </c>
      <c r="E704" s="135" t="s">
        <v>4</v>
      </c>
      <c r="F704" s="135" t="s">
        <v>15</v>
      </c>
      <c r="G704" s="137">
        <f>IF(Data_Siswa[[#This Row],[Nama]]="","",IF(F704=F703,G703,G703+1))</f>
        <v>21</v>
      </c>
      <c r="H704" s="137" t="str">
        <f>CONCATENATE(Data_Siswa[[#This Row],[Kelas]],"-",COUNTIF(Data_Siswa[[#Headers],[Kelas]]:Data_Siswa[[#This Row],[Kelas]],Data_Siswa[[#This Row],[Kelas]]))</f>
        <v>11 RPL 3-27</v>
      </c>
    </row>
    <row r="705" spans="1:8" x14ac:dyDescent="0.3">
      <c r="A705" s="134">
        <f>IF(Data_Siswa[[#This Row],[Nama]]="","",COUNTA(Data_Siswa[[#Headers],[Nama]]:Data_Siswa[[#This Row],[Nama]])-1)</f>
        <v>701</v>
      </c>
      <c r="B705" s="135">
        <v>102425209</v>
      </c>
      <c r="C705" s="135" t="s">
        <v>1855</v>
      </c>
      <c r="D705" s="136" t="s">
        <v>1289</v>
      </c>
      <c r="E705" s="135" t="s">
        <v>3</v>
      </c>
      <c r="F705" s="135" t="s">
        <v>15</v>
      </c>
      <c r="G705" s="137">
        <f>IF(Data_Siswa[[#This Row],[Nama]]="","",IF(F705=F704,G704,G704+1))</f>
        <v>21</v>
      </c>
      <c r="H705" s="137" t="str">
        <f>CONCATENATE(Data_Siswa[[#This Row],[Kelas]],"-",COUNTIF(Data_Siswa[[#Headers],[Kelas]]:Data_Siswa[[#This Row],[Kelas]],Data_Siswa[[#This Row],[Kelas]]))</f>
        <v>11 RPL 3-28</v>
      </c>
    </row>
    <row r="706" spans="1:8" x14ac:dyDescent="0.3">
      <c r="A706" s="134">
        <f>IF(Data_Siswa[[#This Row],[Nama]]="","",COUNTA(Data_Siswa[[#Headers],[Nama]]:Data_Siswa[[#This Row],[Nama]])-1)</f>
        <v>702</v>
      </c>
      <c r="B706" s="135">
        <v>102425210</v>
      </c>
      <c r="C706" s="135" t="s">
        <v>1857</v>
      </c>
      <c r="D706" s="136" t="s">
        <v>1291</v>
      </c>
      <c r="E706" s="135" t="s">
        <v>4</v>
      </c>
      <c r="F706" s="135" t="s">
        <v>15</v>
      </c>
      <c r="G706" s="137">
        <f>IF(Data_Siswa[[#This Row],[Nama]]="","",IF(F706=F705,G705,G705+1))</f>
        <v>21</v>
      </c>
      <c r="H706" s="137" t="str">
        <f>CONCATENATE(Data_Siswa[[#This Row],[Kelas]],"-",COUNTIF(Data_Siswa[[#Headers],[Kelas]]:Data_Siswa[[#This Row],[Kelas]],Data_Siswa[[#This Row],[Kelas]]))</f>
        <v>11 RPL 3-29</v>
      </c>
    </row>
    <row r="707" spans="1:8" x14ac:dyDescent="0.3">
      <c r="A707" s="134">
        <f>IF(Data_Siswa[[#This Row],[Nama]]="","",COUNTA(Data_Siswa[[#Headers],[Nama]]:Data_Siswa[[#This Row],[Nama]])-1)</f>
        <v>703</v>
      </c>
      <c r="B707" s="135">
        <v>102425211</v>
      </c>
      <c r="C707" s="135" t="s">
        <v>1892</v>
      </c>
      <c r="D707" s="136" t="s">
        <v>1324</v>
      </c>
      <c r="E707" s="135" t="s">
        <v>4</v>
      </c>
      <c r="F707" s="135" t="s">
        <v>15</v>
      </c>
      <c r="G707" s="137">
        <f>IF(Data_Siswa[[#This Row],[Nama]]="","",IF(F707=F706,G706,G706+1))</f>
        <v>21</v>
      </c>
      <c r="H707" s="137" t="str">
        <f>CONCATENATE(Data_Siswa[[#This Row],[Kelas]],"-",COUNTIF(Data_Siswa[[#Headers],[Kelas]]:Data_Siswa[[#This Row],[Kelas]],Data_Siswa[[#This Row],[Kelas]]))</f>
        <v>11 RPL 3-30</v>
      </c>
    </row>
    <row r="708" spans="1:8" x14ac:dyDescent="0.3">
      <c r="A708" s="134">
        <f>IF(Data_Siswa[[#This Row],[Nama]]="","",COUNTA(Data_Siswa[[#Headers],[Nama]]:Data_Siswa[[#This Row],[Nama]])-1)</f>
        <v>704</v>
      </c>
      <c r="B708" s="135">
        <v>102425212</v>
      </c>
      <c r="C708" s="135" t="s">
        <v>1893</v>
      </c>
      <c r="D708" s="136" t="s">
        <v>1325</v>
      </c>
      <c r="E708" s="135" t="s">
        <v>4</v>
      </c>
      <c r="F708" s="135" t="s">
        <v>15</v>
      </c>
      <c r="G708" s="137">
        <f>IF(Data_Siswa[[#This Row],[Nama]]="","",IF(F708=F707,G707,G707+1))</f>
        <v>21</v>
      </c>
      <c r="H708" s="137" t="str">
        <f>CONCATENATE(Data_Siswa[[#This Row],[Kelas]],"-",COUNTIF(Data_Siswa[[#Headers],[Kelas]]:Data_Siswa[[#This Row],[Kelas]],Data_Siswa[[#This Row],[Kelas]]))</f>
        <v>11 RPL 3-31</v>
      </c>
    </row>
    <row r="709" spans="1:8" x14ac:dyDescent="0.3">
      <c r="A709" s="134">
        <f>IF(Data_Siswa[[#This Row],[Nama]]="","",COUNTA(Data_Siswa[[#Headers],[Nama]]:Data_Siswa[[#This Row],[Nama]])-1)</f>
        <v>705</v>
      </c>
      <c r="B709" s="135">
        <v>102425213</v>
      </c>
      <c r="C709" s="135" t="s">
        <v>1859</v>
      </c>
      <c r="D709" s="136" t="s">
        <v>1293</v>
      </c>
      <c r="E709" s="135" t="s">
        <v>3</v>
      </c>
      <c r="F709" s="135" t="s">
        <v>15</v>
      </c>
      <c r="G709" s="137">
        <f>IF(Data_Siswa[[#This Row],[Nama]]="","",IF(F709=F708,G708,G708+1))</f>
        <v>21</v>
      </c>
      <c r="H709" s="137" t="str">
        <f>CONCATENATE(Data_Siswa[[#This Row],[Kelas]],"-",COUNTIF(Data_Siswa[[#Headers],[Kelas]]:Data_Siswa[[#This Row],[Kelas]],Data_Siswa[[#This Row],[Kelas]]))</f>
        <v>11 RPL 3-32</v>
      </c>
    </row>
    <row r="710" spans="1:8" x14ac:dyDescent="0.3">
      <c r="A710" s="134">
        <f>IF(Data_Siswa[[#This Row],[Nama]]="","",COUNTA(Data_Siswa[[#Headers],[Nama]]:Data_Siswa[[#This Row],[Nama]])-1)</f>
        <v>706</v>
      </c>
      <c r="B710" s="135">
        <v>102425214</v>
      </c>
      <c r="C710" s="135" t="s">
        <v>1895</v>
      </c>
      <c r="D710" s="136" t="s">
        <v>1327</v>
      </c>
      <c r="E710" s="135" t="s">
        <v>3</v>
      </c>
      <c r="F710" s="135" t="s">
        <v>15</v>
      </c>
      <c r="G710" s="137">
        <f>IF(Data_Siswa[[#This Row],[Nama]]="","",IF(F710=F709,G709,G709+1))</f>
        <v>21</v>
      </c>
      <c r="H710" s="137" t="str">
        <f>CONCATENATE(Data_Siswa[[#This Row],[Kelas]],"-",COUNTIF(Data_Siswa[[#Headers],[Kelas]]:Data_Siswa[[#This Row],[Kelas]],Data_Siswa[[#This Row],[Kelas]]))</f>
        <v>11 RPL 3-33</v>
      </c>
    </row>
    <row r="711" spans="1:8" x14ac:dyDescent="0.3">
      <c r="A711" s="134">
        <f>IF(Data_Siswa[[#This Row],[Nama]]="","",COUNTA(Data_Siswa[[#Headers],[Nama]]:Data_Siswa[[#This Row],[Nama]])-1)</f>
        <v>707</v>
      </c>
      <c r="B711" s="135">
        <v>102425215</v>
      </c>
      <c r="C711" s="135" t="s">
        <v>1860</v>
      </c>
      <c r="D711" s="136" t="s">
        <v>1294</v>
      </c>
      <c r="E711" s="135" t="s">
        <v>4</v>
      </c>
      <c r="F711" s="135" t="s">
        <v>15</v>
      </c>
      <c r="G711" s="137">
        <f>IF(Data_Siswa[[#This Row],[Nama]]="","",IF(F711=F710,G710,G710+1))</f>
        <v>21</v>
      </c>
      <c r="H711" s="137" t="str">
        <f>CONCATENATE(Data_Siswa[[#This Row],[Kelas]],"-",COUNTIF(Data_Siswa[[#Headers],[Kelas]]:Data_Siswa[[#This Row],[Kelas]],Data_Siswa[[#This Row],[Kelas]]))</f>
        <v>11 RPL 3-34</v>
      </c>
    </row>
    <row r="712" spans="1:8" x14ac:dyDescent="0.3">
      <c r="A712" s="138">
        <f>IF(Data_Siswa[[#This Row],[Nama]]="","",COUNTA(Data_Siswa[[#Headers],[Nama]]:Data_Siswa[[#This Row],[Nama]])-1)</f>
        <v>708</v>
      </c>
      <c r="B712" s="139">
        <v>102425216</v>
      </c>
      <c r="C712" s="139" t="s">
        <v>1861</v>
      </c>
      <c r="D712" s="140" t="s">
        <v>1295</v>
      </c>
      <c r="E712" s="139" t="s">
        <v>4</v>
      </c>
      <c r="F712" s="139" t="s">
        <v>15</v>
      </c>
      <c r="G712" s="141">
        <f>IF(Data_Siswa[[#This Row],[Nama]]="","",IF(F712=F711,G711,G711+1))</f>
        <v>21</v>
      </c>
      <c r="H712" s="141" t="str">
        <f>CONCATENATE(Data_Siswa[[#This Row],[Kelas]],"-",COUNTIF(Data_Siswa[[#Headers],[Kelas]]:Data_Siswa[[#This Row],[Kelas]],Data_Siswa[[#This Row],[Kelas]]))</f>
        <v>11 RPL 3-35</v>
      </c>
    </row>
    <row r="713" spans="1:8" x14ac:dyDescent="0.3">
      <c r="A713" s="134">
        <f>IF(Data_Siswa[[#This Row],[Nama]]="","",COUNTA(Data_Siswa[[#Headers],[Nama]]:Data_Siswa[[#This Row],[Nama]])-1)</f>
        <v>709</v>
      </c>
      <c r="B713" s="135">
        <v>102425218</v>
      </c>
      <c r="C713" s="135" t="s">
        <v>1496</v>
      </c>
      <c r="D713" s="136" t="s">
        <v>1497</v>
      </c>
      <c r="E713" s="135" t="s">
        <v>3</v>
      </c>
      <c r="F713" s="135" t="s">
        <v>10</v>
      </c>
      <c r="G713" s="137">
        <f>IF(Data_Siswa[[#This Row],[Nama]]="","",IF(F713=F712,G712,G712+1))</f>
        <v>22</v>
      </c>
      <c r="H713" s="137" t="str">
        <f>CONCATENATE(Data_Siswa[[#This Row],[Kelas]],"-",COUNTIF(Data_Siswa[[#Headers],[Kelas]]:Data_Siswa[[#This Row],[Kelas]],Data_Siswa[[#This Row],[Kelas]]))</f>
        <v>11 TKJ 1-1</v>
      </c>
    </row>
    <row r="714" spans="1:8" x14ac:dyDescent="0.3">
      <c r="A714" s="134">
        <f>IF(Data_Siswa[[#This Row],[Nama]]="","",COUNTA(Data_Siswa[[#Headers],[Nama]]:Data_Siswa[[#This Row],[Nama]])-1)</f>
        <v>710</v>
      </c>
      <c r="B714" s="135">
        <v>102425219</v>
      </c>
      <c r="C714" s="135" t="s">
        <v>1498</v>
      </c>
      <c r="D714" s="136" t="s">
        <v>1499</v>
      </c>
      <c r="E714" s="135" t="s">
        <v>3</v>
      </c>
      <c r="F714" s="135" t="s">
        <v>10</v>
      </c>
      <c r="G714" s="137">
        <f>IF(Data_Siswa[[#This Row],[Nama]]="","",IF(F714=F713,G713,G713+1))</f>
        <v>22</v>
      </c>
      <c r="H714" s="137" t="str">
        <f>CONCATENATE(Data_Siswa[[#This Row],[Kelas]],"-",COUNTIF(Data_Siswa[[#Headers],[Kelas]]:Data_Siswa[[#This Row],[Kelas]],Data_Siswa[[#This Row],[Kelas]]))</f>
        <v>11 TKJ 1-2</v>
      </c>
    </row>
    <row r="715" spans="1:8" x14ac:dyDescent="0.3">
      <c r="A715" s="134">
        <f>IF(Data_Siswa[[#This Row],[Nama]]="","",COUNTA(Data_Siswa[[#Headers],[Nama]]:Data_Siswa[[#This Row],[Nama]])-1)</f>
        <v>711</v>
      </c>
      <c r="B715" s="135">
        <v>102425220</v>
      </c>
      <c r="C715" s="135" t="s">
        <v>1500</v>
      </c>
      <c r="D715" s="136" t="s">
        <v>1501</v>
      </c>
      <c r="E715" s="135" t="s">
        <v>4</v>
      </c>
      <c r="F715" s="135" t="s">
        <v>10</v>
      </c>
      <c r="G715" s="137">
        <f>IF(Data_Siswa[[#This Row],[Nama]]="","",IF(F715=F714,G714,G714+1))</f>
        <v>22</v>
      </c>
      <c r="H715" s="137" t="str">
        <f>CONCATENATE(Data_Siswa[[#This Row],[Kelas]],"-",COUNTIF(Data_Siswa[[#Headers],[Kelas]]:Data_Siswa[[#This Row],[Kelas]],Data_Siswa[[#This Row],[Kelas]]))</f>
        <v>11 TKJ 1-3</v>
      </c>
    </row>
    <row r="716" spans="1:8" x14ac:dyDescent="0.3">
      <c r="A716" s="134">
        <f>IF(Data_Siswa[[#This Row],[Nama]]="","",COUNTA(Data_Siswa[[#Headers],[Nama]]:Data_Siswa[[#This Row],[Nama]])-1)</f>
        <v>712</v>
      </c>
      <c r="B716" s="135">
        <v>102425221</v>
      </c>
      <c r="C716" s="135" t="s">
        <v>1502</v>
      </c>
      <c r="D716" s="136" t="s">
        <v>1503</v>
      </c>
      <c r="E716" s="135" t="s">
        <v>4</v>
      </c>
      <c r="F716" s="135" t="s">
        <v>10</v>
      </c>
      <c r="G716" s="137">
        <f>IF(Data_Siswa[[#This Row],[Nama]]="","",IF(F716=F715,G715,G715+1))</f>
        <v>22</v>
      </c>
      <c r="H716" s="137" t="str">
        <f>CONCATENATE(Data_Siswa[[#This Row],[Kelas]],"-",COUNTIF(Data_Siswa[[#Headers],[Kelas]]:Data_Siswa[[#This Row],[Kelas]],Data_Siswa[[#This Row],[Kelas]]))</f>
        <v>11 TKJ 1-4</v>
      </c>
    </row>
    <row r="717" spans="1:8" x14ac:dyDescent="0.3">
      <c r="A717" s="134">
        <f>IF(Data_Siswa[[#This Row],[Nama]]="","",COUNTA(Data_Siswa[[#Headers],[Nama]]:Data_Siswa[[#This Row],[Nama]])-1)</f>
        <v>713</v>
      </c>
      <c r="B717" s="135">
        <v>102425222</v>
      </c>
      <c r="C717" s="135" t="s">
        <v>1504</v>
      </c>
      <c r="D717" s="136" t="s">
        <v>1505</v>
      </c>
      <c r="E717" s="135" t="s">
        <v>3</v>
      </c>
      <c r="F717" s="135" t="s">
        <v>10</v>
      </c>
      <c r="G717" s="137">
        <f>IF(Data_Siswa[[#This Row],[Nama]]="","",IF(F717=F716,G716,G716+1))</f>
        <v>22</v>
      </c>
      <c r="H717" s="137" t="str">
        <f>CONCATENATE(Data_Siswa[[#This Row],[Kelas]],"-",COUNTIF(Data_Siswa[[#Headers],[Kelas]]:Data_Siswa[[#This Row],[Kelas]],Data_Siswa[[#This Row],[Kelas]]))</f>
        <v>11 TKJ 1-5</v>
      </c>
    </row>
    <row r="718" spans="1:8" x14ac:dyDescent="0.3">
      <c r="A718" s="134">
        <f>IF(Data_Siswa[[#This Row],[Nama]]="","",COUNTA(Data_Siswa[[#Headers],[Nama]]:Data_Siswa[[#This Row],[Nama]])-1)</f>
        <v>714</v>
      </c>
      <c r="B718" s="135">
        <v>102425223</v>
      </c>
      <c r="C718" s="135" t="s">
        <v>1506</v>
      </c>
      <c r="D718" s="136" t="s">
        <v>1507</v>
      </c>
      <c r="E718" s="135" t="s">
        <v>3</v>
      </c>
      <c r="F718" s="135" t="s">
        <v>10</v>
      </c>
      <c r="G718" s="137">
        <f>IF(Data_Siswa[[#This Row],[Nama]]="","",IF(F718=F717,G717,G717+1))</f>
        <v>22</v>
      </c>
      <c r="H718" s="137" t="str">
        <f>CONCATENATE(Data_Siswa[[#This Row],[Kelas]],"-",COUNTIF(Data_Siswa[[#Headers],[Kelas]]:Data_Siswa[[#This Row],[Kelas]],Data_Siswa[[#This Row],[Kelas]]))</f>
        <v>11 TKJ 1-6</v>
      </c>
    </row>
    <row r="719" spans="1:8" x14ac:dyDescent="0.3">
      <c r="A719" s="134">
        <f>IF(Data_Siswa[[#This Row],[Nama]]="","",COUNTA(Data_Siswa[[#Headers],[Nama]]:Data_Siswa[[#This Row],[Nama]])-1)</f>
        <v>715</v>
      </c>
      <c r="B719" s="135">
        <v>102425224</v>
      </c>
      <c r="C719" s="135" t="s">
        <v>1508</v>
      </c>
      <c r="D719" s="136" t="s">
        <v>1509</v>
      </c>
      <c r="E719" s="135" t="s">
        <v>4</v>
      </c>
      <c r="F719" s="135" t="s">
        <v>10</v>
      </c>
      <c r="G719" s="137">
        <f>IF(Data_Siswa[[#This Row],[Nama]]="","",IF(F719=F718,G718,G718+1))</f>
        <v>22</v>
      </c>
      <c r="H719" s="137" t="str">
        <f>CONCATENATE(Data_Siswa[[#This Row],[Kelas]],"-",COUNTIF(Data_Siswa[[#Headers],[Kelas]]:Data_Siswa[[#This Row],[Kelas]],Data_Siswa[[#This Row],[Kelas]]))</f>
        <v>11 TKJ 1-7</v>
      </c>
    </row>
    <row r="720" spans="1:8" x14ac:dyDescent="0.3">
      <c r="A720" s="134">
        <f>IF(Data_Siswa[[#This Row],[Nama]]="","",COUNTA(Data_Siswa[[#Headers],[Nama]]:Data_Siswa[[#This Row],[Nama]])-1)</f>
        <v>716</v>
      </c>
      <c r="B720" s="135">
        <v>102425225</v>
      </c>
      <c r="C720" s="135" t="s">
        <v>1510</v>
      </c>
      <c r="D720" s="136" t="s">
        <v>1511</v>
      </c>
      <c r="E720" s="135" t="s">
        <v>4</v>
      </c>
      <c r="F720" s="135" t="s">
        <v>10</v>
      </c>
      <c r="G720" s="137">
        <f>IF(Data_Siswa[[#This Row],[Nama]]="","",IF(F720=F719,G719,G719+1))</f>
        <v>22</v>
      </c>
      <c r="H720" s="137" t="str">
        <f>CONCATENATE(Data_Siswa[[#This Row],[Kelas]],"-",COUNTIF(Data_Siswa[[#Headers],[Kelas]]:Data_Siswa[[#This Row],[Kelas]],Data_Siswa[[#This Row],[Kelas]]))</f>
        <v>11 TKJ 1-8</v>
      </c>
    </row>
    <row r="721" spans="1:8" x14ac:dyDescent="0.3">
      <c r="A721" s="134">
        <f>IF(Data_Siswa[[#This Row],[Nama]]="","",COUNTA(Data_Siswa[[#Headers],[Nama]]:Data_Siswa[[#This Row],[Nama]])-1)</f>
        <v>717</v>
      </c>
      <c r="B721" s="135">
        <v>102425226</v>
      </c>
      <c r="C721" s="135" t="s">
        <v>1514</v>
      </c>
      <c r="D721" s="136" t="s">
        <v>1515</v>
      </c>
      <c r="E721" s="135" t="s">
        <v>4</v>
      </c>
      <c r="F721" s="135" t="s">
        <v>10</v>
      </c>
      <c r="G721" s="137">
        <f>IF(Data_Siswa[[#This Row],[Nama]]="","",IF(F721=F720,G720,G720+1))</f>
        <v>22</v>
      </c>
      <c r="H721" s="137" t="str">
        <f>CONCATENATE(Data_Siswa[[#This Row],[Kelas]],"-",COUNTIF(Data_Siswa[[#Headers],[Kelas]]:Data_Siswa[[#This Row],[Kelas]],Data_Siswa[[#This Row],[Kelas]]))</f>
        <v>11 TKJ 1-9</v>
      </c>
    </row>
    <row r="722" spans="1:8" x14ac:dyDescent="0.3">
      <c r="A722" s="134">
        <f>IF(Data_Siswa[[#This Row],[Nama]]="","",COUNTA(Data_Siswa[[#Headers],[Nama]]:Data_Siswa[[#This Row],[Nama]])-1)</f>
        <v>718</v>
      </c>
      <c r="B722" s="135">
        <v>102425227</v>
      </c>
      <c r="C722" s="135" t="s">
        <v>1516</v>
      </c>
      <c r="D722" s="136" t="s">
        <v>1517</v>
      </c>
      <c r="E722" s="135" t="s">
        <v>3</v>
      </c>
      <c r="F722" s="135" t="s">
        <v>10</v>
      </c>
      <c r="G722" s="137">
        <f>IF(Data_Siswa[[#This Row],[Nama]]="","",IF(F722=F721,G721,G721+1))</f>
        <v>22</v>
      </c>
      <c r="H722" s="137" t="str">
        <f>CONCATENATE(Data_Siswa[[#This Row],[Kelas]],"-",COUNTIF(Data_Siswa[[#Headers],[Kelas]]:Data_Siswa[[#This Row],[Kelas]],Data_Siswa[[#This Row],[Kelas]]))</f>
        <v>11 TKJ 1-10</v>
      </c>
    </row>
    <row r="723" spans="1:8" x14ac:dyDescent="0.3">
      <c r="A723" s="134">
        <f>IF(Data_Siswa[[#This Row],[Nama]]="","",COUNTA(Data_Siswa[[#Headers],[Nama]]:Data_Siswa[[#This Row],[Nama]])-1)</f>
        <v>719</v>
      </c>
      <c r="B723" s="135">
        <v>102425228</v>
      </c>
      <c r="C723" s="135" t="s">
        <v>1518</v>
      </c>
      <c r="D723" s="136" t="s">
        <v>1519</v>
      </c>
      <c r="E723" s="135" t="s">
        <v>4</v>
      </c>
      <c r="F723" s="135" t="s">
        <v>10</v>
      </c>
      <c r="G723" s="137">
        <f>IF(Data_Siswa[[#This Row],[Nama]]="","",IF(F723=F722,G722,G722+1))</f>
        <v>22</v>
      </c>
      <c r="H723" s="137" t="str">
        <f>CONCATENATE(Data_Siswa[[#This Row],[Kelas]],"-",COUNTIF(Data_Siswa[[#Headers],[Kelas]]:Data_Siswa[[#This Row],[Kelas]],Data_Siswa[[#This Row],[Kelas]]))</f>
        <v>11 TKJ 1-11</v>
      </c>
    </row>
    <row r="724" spans="1:8" x14ac:dyDescent="0.3">
      <c r="A724" s="134">
        <f>IF(Data_Siswa[[#This Row],[Nama]]="","",COUNTA(Data_Siswa[[#Headers],[Nama]]:Data_Siswa[[#This Row],[Nama]])-1)</f>
        <v>720</v>
      </c>
      <c r="B724" s="135">
        <v>102425229</v>
      </c>
      <c r="C724" s="135" t="s">
        <v>1520</v>
      </c>
      <c r="D724" s="136" t="s">
        <v>1521</v>
      </c>
      <c r="E724" s="135" t="s">
        <v>3</v>
      </c>
      <c r="F724" s="135" t="s">
        <v>10</v>
      </c>
      <c r="G724" s="137">
        <f>IF(Data_Siswa[[#This Row],[Nama]]="","",IF(F724=F723,G723,G723+1))</f>
        <v>22</v>
      </c>
      <c r="H724" s="137" t="str">
        <f>CONCATENATE(Data_Siswa[[#This Row],[Kelas]],"-",COUNTIF(Data_Siswa[[#Headers],[Kelas]]:Data_Siswa[[#This Row],[Kelas]],Data_Siswa[[#This Row],[Kelas]]))</f>
        <v>11 TKJ 1-12</v>
      </c>
    </row>
    <row r="725" spans="1:8" x14ac:dyDescent="0.3">
      <c r="A725" s="134">
        <f>IF(Data_Siswa[[#This Row],[Nama]]="","",COUNTA(Data_Siswa[[#Headers],[Nama]]:Data_Siswa[[#This Row],[Nama]])-1)</f>
        <v>721</v>
      </c>
      <c r="B725" s="135">
        <v>102425230</v>
      </c>
      <c r="C725" s="135" t="s">
        <v>1522</v>
      </c>
      <c r="D725" s="136" t="s">
        <v>1523</v>
      </c>
      <c r="E725" s="135" t="s">
        <v>3</v>
      </c>
      <c r="F725" s="135" t="s">
        <v>10</v>
      </c>
      <c r="G725" s="137">
        <f>IF(Data_Siswa[[#This Row],[Nama]]="","",IF(F725=F724,G724,G724+1))</f>
        <v>22</v>
      </c>
      <c r="H725" s="137" t="str">
        <f>CONCATENATE(Data_Siswa[[#This Row],[Kelas]],"-",COUNTIF(Data_Siswa[[#Headers],[Kelas]]:Data_Siswa[[#This Row],[Kelas]],Data_Siswa[[#This Row],[Kelas]]))</f>
        <v>11 TKJ 1-13</v>
      </c>
    </row>
    <row r="726" spans="1:8" x14ac:dyDescent="0.3">
      <c r="A726" s="134">
        <f>IF(Data_Siswa[[#This Row],[Nama]]="","",COUNTA(Data_Siswa[[#Headers],[Nama]]:Data_Siswa[[#This Row],[Nama]])-1)</f>
        <v>722</v>
      </c>
      <c r="B726" s="135">
        <v>102425231</v>
      </c>
      <c r="C726" s="135" t="s">
        <v>1524</v>
      </c>
      <c r="D726" s="136" t="s">
        <v>1525</v>
      </c>
      <c r="E726" s="135" t="s">
        <v>4</v>
      </c>
      <c r="F726" s="135" t="s">
        <v>10</v>
      </c>
      <c r="G726" s="137">
        <f>IF(Data_Siswa[[#This Row],[Nama]]="","",IF(F726=F725,G725,G725+1))</f>
        <v>22</v>
      </c>
      <c r="H726" s="137" t="str">
        <f>CONCATENATE(Data_Siswa[[#This Row],[Kelas]],"-",COUNTIF(Data_Siswa[[#Headers],[Kelas]]:Data_Siswa[[#This Row],[Kelas]],Data_Siswa[[#This Row],[Kelas]]))</f>
        <v>11 TKJ 1-14</v>
      </c>
    </row>
    <row r="727" spans="1:8" x14ac:dyDescent="0.3">
      <c r="A727" s="134">
        <f>IF(Data_Siswa[[#This Row],[Nama]]="","",COUNTA(Data_Siswa[[#Headers],[Nama]]:Data_Siswa[[#This Row],[Nama]])-1)</f>
        <v>723</v>
      </c>
      <c r="B727" s="135">
        <v>102425232</v>
      </c>
      <c r="C727" s="135" t="s">
        <v>1526</v>
      </c>
      <c r="D727" s="136" t="s">
        <v>1527</v>
      </c>
      <c r="E727" s="135" t="s">
        <v>3</v>
      </c>
      <c r="F727" s="135" t="s">
        <v>10</v>
      </c>
      <c r="G727" s="137">
        <f>IF(Data_Siswa[[#This Row],[Nama]]="","",IF(F727=F726,G726,G726+1))</f>
        <v>22</v>
      </c>
      <c r="H727" s="137" t="str">
        <f>CONCATENATE(Data_Siswa[[#This Row],[Kelas]],"-",COUNTIF(Data_Siswa[[#Headers],[Kelas]]:Data_Siswa[[#This Row],[Kelas]],Data_Siswa[[#This Row],[Kelas]]))</f>
        <v>11 TKJ 1-15</v>
      </c>
    </row>
    <row r="728" spans="1:8" x14ac:dyDescent="0.3">
      <c r="A728" s="134">
        <f>IF(Data_Siswa[[#This Row],[Nama]]="","",COUNTA(Data_Siswa[[#Headers],[Nama]]:Data_Siswa[[#This Row],[Nama]])-1)</f>
        <v>724</v>
      </c>
      <c r="B728" s="135">
        <v>102425233</v>
      </c>
      <c r="C728" s="135" t="s">
        <v>1528</v>
      </c>
      <c r="D728" s="136" t="s">
        <v>1529</v>
      </c>
      <c r="E728" s="135" t="s">
        <v>3</v>
      </c>
      <c r="F728" s="135" t="s">
        <v>10</v>
      </c>
      <c r="G728" s="137">
        <f>IF(Data_Siswa[[#This Row],[Nama]]="","",IF(F728=F727,G727,G727+1))</f>
        <v>22</v>
      </c>
      <c r="H728" s="137" t="str">
        <f>CONCATENATE(Data_Siswa[[#This Row],[Kelas]],"-",COUNTIF(Data_Siswa[[#Headers],[Kelas]]:Data_Siswa[[#This Row],[Kelas]],Data_Siswa[[#This Row],[Kelas]]))</f>
        <v>11 TKJ 1-16</v>
      </c>
    </row>
    <row r="729" spans="1:8" x14ac:dyDescent="0.3">
      <c r="A729" s="134">
        <f>IF(Data_Siswa[[#This Row],[Nama]]="","",COUNTA(Data_Siswa[[#Headers],[Nama]]:Data_Siswa[[#This Row],[Nama]])-1)</f>
        <v>725</v>
      </c>
      <c r="B729" s="135">
        <v>102425234</v>
      </c>
      <c r="C729" s="135" t="s">
        <v>1530</v>
      </c>
      <c r="D729" s="136" t="s">
        <v>1531</v>
      </c>
      <c r="E729" s="135" t="s">
        <v>3</v>
      </c>
      <c r="F729" s="135" t="s">
        <v>10</v>
      </c>
      <c r="G729" s="137">
        <f>IF(Data_Siswa[[#This Row],[Nama]]="","",IF(F729=F728,G728,G728+1))</f>
        <v>22</v>
      </c>
      <c r="H729" s="137" t="str">
        <f>CONCATENATE(Data_Siswa[[#This Row],[Kelas]],"-",COUNTIF(Data_Siswa[[#Headers],[Kelas]]:Data_Siswa[[#This Row],[Kelas]],Data_Siswa[[#This Row],[Kelas]]))</f>
        <v>11 TKJ 1-17</v>
      </c>
    </row>
    <row r="730" spans="1:8" x14ac:dyDescent="0.3">
      <c r="A730" s="134">
        <f>IF(Data_Siswa[[#This Row],[Nama]]="","",COUNTA(Data_Siswa[[#Headers],[Nama]]:Data_Siswa[[#This Row],[Nama]])-1)</f>
        <v>726</v>
      </c>
      <c r="B730" s="135">
        <v>102425235</v>
      </c>
      <c r="C730" s="135" t="s">
        <v>1534</v>
      </c>
      <c r="D730" s="136" t="s">
        <v>1535</v>
      </c>
      <c r="E730" s="135" t="s">
        <v>3</v>
      </c>
      <c r="F730" s="135" t="s">
        <v>10</v>
      </c>
      <c r="G730" s="137">
        <f>IF(Data_Siswa[[#This Row],[Nama]]="","",IF(F730=F729,G729,G729+1))</f>
        <v>22</v>
      </c>
      <c r="H730" s="137" t="str">
        <f>CONCATENATE(Data_Siswa[[#This Row],[Kelas]],"-",COUNTIF(Data_Siswa[[#Headers],[Kelas]]:Data_Siswa[[#This Row],[Kelas]],Data_Siswa[[#This Row],[Kelas]]))</f>
        <v>11 TKJ 1-18</v>
      </c>
    </row>
    <row r="731" spans="1:8" x14ac:dyDescent="0.3">
      <c r="A731" s="134">
        <f>IF(Data_Siswa[[#This Row],[Nama]]="","",COUNTA(Data_Siswa[[#Headers],[Nama]]:Data_Siswa[[#This Row],[Nama]])-1)</f>
        <v>727</v>
      </c>
      <c r="B731" s="135">
        <v>102425236</v>
      </c>
      <c r="C731" s="135" t="s">
        <v>1536</v>
      </c>
      <c r="D731" s="136" t="s">
        <v>1537</v>
      </c>
      <c r="E731" s="135" t="s">
        <v>3</v>
      </c>
      <c r="F731" s="135" t="s">
        <v>10</v>
      </c>
      <c r="G731" s="137">
        <f>IF(Data_Siswa[[#This Row],[Nama]]="","",IF(F731=F730,G730,G730+1))</f>
        <v>22</v>
      </c>
      <c r="H731" s="137" t="str">
        <f>CONCATENATE(Data_Siswa[[#This Row],[Kelas]],"-",COUNTIF(Data_Siswa[[#Headers],[Kelas]]:Data_Siswa[[#This Row],[Kelas]],Data_Siswa[[#This Row],[Kelas]]))</f>
        <v>11 TKJ 1-19</v>
      </c>
    </row>
    <row r="732" spans="1:8" x14ac:dyDescent="0.3">
      <c r="A732" s="134">
        <f>IF(Data_Siswa[[#This Row],[Nama]]="","",COUNTA(Data_Siswa[[#Headers],[Nama]]:Data_Siswa[[#This Row],[Nama]])-1)</f>
        <v>728</v>
      </c>
      <c r="B732" s="135">
        <v>102425237</v>
      </c>
      <c r="C732" s="135" t="s">
        <v>1599</v>
      </c>
      <c r="D732" s="136" t="s">
        <v>1600</v>
      </c>
      <c r="E732" s="135" t="s">
        <v>3</v>
      </c>
      <c r="F732" s="135" t="s">
        <v>10</v>
      </c>
      <c r="G732" s="137">
        <f>IF(Data_Siswa[[#This Row],[Nama]]="","",IF(F732=F731,G731,G731+1))</f>
        <v>22</v>
      </c>
      <c r="H732" s="137" t="str">
        <f>CONCATENATE(Data_Siswa[[#This Row],[Kelas]],"-",COUNTIF(Data_Siswa[[#Headers],[Kelas]]:Data_Siswa[[#This Row],[Kelas]],Data_Siswa[[#This Row],[Kelas]]))</f>
        <v>11 TKJ 1-20</v>
      </c>
    </row>
    <row r="733" spans="1:8" x14ac:dyDescent="0.3">
      <c r="A733" s="134">
        <f>IF(Data_Siswa[[#This Row],[Nama]]="","",COUNTA(Data_Siswa[[#Headers],[Nama]]:Data_Siswa[[#This Row],[Nama]])-1)</f>
        <v>729</v>
      </c>
      <c r="B733" s="135">
        <v>102425238</v>
      </c>
      <c r="C733" s="135" t="s">
        <v>1538</v>
      </c>
      <c r="D733" s="136" t="s">
        <v>1539</v>
      </c>
      <c r="E733" s="135" t="s">
        <v>3</v>
      </c>
      <c r="F733" s="135" t="s">
        <v>10</v>
      </c>
      <c r="G733" s="137">
        <f>IF(Data_Siswa[[#This Row],[Nama]]="","",IF(F733=F732,G732,G732+1))</f>
        <v>22</v>
      </c>
      <c r="H733" s="137" t="str">
        <f>CONCATENATE(Data_Siswa[[#This Row],[Kelas]],"-",COUNTIF(Data_Siswa[[#Headers],[Kelas]]:Data_Siswa[[#This Row],[Kelas]],Data_Siswa[[#This Row],[Kelas]]))</f>
        <v>11 TKJ 1-21</v>
      </c>
    </row>
    <row r="734" spans="1:8" x14ac:dyDescent="0.3">
      <c r="A734" s="134">
        <f>IF(Data_Siswa[[#This Row],[Nama]]="","",COUNTA(Data_Siswa[[#Headers],[Nama]]:Data_Siswa[[#This Row],[Nama]])-1)</f>
        <v>730</v>
      </c>
      <c r="B734" s="135">
        <v>102425239</v>
      </c>
      <c r="C734" s="135" t="s">
        <v>1540</v>
      </c>
      <c r="D734" s="136" t="s">
        <v>1541</v>
      </c>
      <c r="E734" s="135" t="s">
        <v>3</v>
      </c>
      <c r="F734" s="135" t="s">
        <v>10</v>
      </c>
      <c r="G734" s="137">
        <f>IF(Data_Siswa[[#This Row],[Nama]]="","",IF(F734=F733,G733,G733+1))</f>
        <v>22</v>
      </c>
      <c r="H734" s="137" t="str">
        <f>CONCATENATE(Data_Siswa[[#This Row],[Kelas]],"-",COUNTIF(Data_Siswa[[#Headers],[Kelas]]:Data_Siswa[[#This Row],[Kelas]],Data_Siswa[[#This Row],[Kelas]]))</f>
        <v>11 TKJ 1-22</v>
      </c>
    </row>
    <row r="735" spans="1:8" x14ac:dyDescent="0.3">
      <c r="A735" s="134">
        <f>IF(Data_Siswa[[#This Row],[Nama]]="","",COUNTA(Data_Siswa[[#Headers],[Nama]]:Data_Siswa[[#This Row],[Nama]])-1)</f>
        <v>731</v>
      </c>
      <c r="B735" s="135">
        <v>102425241</v>
      </c>
      <c r="C735" s="135" t="s">
        <v>1546</v>
      </c>
      <c r="D735" s="136" t="s">
        <v>1547</v>
      </c>
      <c r="E735" s="135" t="s">
        <v>3</v>
      </c>
      <c r="F735" s="135" t="s">
        <v>10</v>
      </c>
      <c r="G735" s="137">
        <f>IF(Data_Siswa[[#This Row],[Nama]]="","",IF(F735=F734,G734,G734+1))</f>
        <v>22</v>
      </c>
      <c r="H735" s="137" t="str">
        <f>CONCATENATE(Data_Siswa[[#This Row],[Kelas]],"-",COUNTIF(Data_Siswa[[#Headers],[Kelas]]:Data_Siswa[[#This Row],[Kelas]],Data_Siswa[[#This Row],[Kelas]]))</f>
        <v>11 TKJ 1-23</v>
      </c>
    </row>
    <row r="736" spans="1:8" x14ac:dyDescent="0.3">
      <c r="A736" s="134">
        <f>IF(Data_Siswa[[#This Row],[Nama]]="","",COUNTA(Data_Siswa[[#Headers],[Nama]]:Data_Siswa[[#This Row],[Nama]])-1)</f>
        <v>732</v>
      </c>
      <c r="B736" s="135">
        <v>102425242</v>
      </c>
      <c r="C736" s="135" t="s">
        <v>1548</v>
      </c>
      <c r="D736" s="136" t="s">
        <v>1549</v>
      </c>
      <c r="E736" s="135" t="s">
        <v>3</v>
      </c>
      <c r="F736" s="135" t="s">
        <v>10</v>
      </c>
      <c r="G736" s="137">
        <f>IF(Data_Siswa[[#This Row],[Nama]]="","",IF(F736=F735,G735,G735+1))</f>
        <v>22</v>
      </c>
      <c r="H736" s="137" t="str">
        <f>CONCATENATE(Data_Siswa[[#This Row],[Kelas]],"-",COUNTIF(Data_Siswa[[#Headers],[Kelas]]:Data_Siswa[[#This Row],[Kelas]],Data_Siswa[[#This Row],[Kelas]]))</f>
        <v>11 TKJ 1-24</v>
      </c>
    </row>
    <row r="737" spans="1:8" x14ac:dyDescent="0.3">
      <c r="A737" s="134">
        <f>IF(Data_Siswa[[#This Row],[Nama]]="","",COUNTA(Data_Siswa[[#Headers],[Nama]]:Data_Siswa[[#This Row],[Nama]])-1)</f>
        <v>733</v>
      </c>
      <c r="B737" s="135">
        <v>102425243</v>
      </c>
      <c r="C737" s="135" t="s">
        <v>1550</v>
      </c>
      <c r="D737" s="136" t="s">
        <v>1551</v>
      </c>
      <c r="E737" s="135" t="s">
        <v>4</v>
      </c>
      <c r="F737" s="135" t="s">
        <v>10</v>
      </c>
      <c r="G737" s="137">
        <f>IF(Data_Siswa[[#This Row],[Nama]]="","",IF(F737=F736,G736,G736+1))</f>
        <v>22</v>
      </c>
      <c r="H737" s="137" t="str">
        <f>CONCATENATE(Data_Siswa[[#This Row],[Kelas]],"-",COUNTIF(Data_Siswa[[#Headers],[Kelas]]:Data_Siswa[[#This Row],[Kelas]],Data_Siswa[[#This Row],[Kelas]]))</f>
        <v>11 TKJ 1-25</v>
      </c>
    </row>
    <row r="738" spans="1:8" x14ac:dyDescent="0.3">
      <c r="A738" s="134">
        <f>IF(Data_Siswa[[#This Row],[Nama]]="","",COUNTA(Data_Siswa[[#Headers],[Nama]]:Data_Siswa[[#This Row],[Nama]])-1)</f>
        <v>734</v>
      </c>
      <c r="B738" s="135">
        <v>102425244</v>
      </c>
      <c r="C738" s="135" t="s">
        <v>1679</v>
      </c>
      <c r="D738" s="136" t="s">
        <v>1680</v>
      </c>
      <c r="E738" s="135" t="s">
        <v>4</v>
      </c>
      <c r="F738" s="135" t="s">
        <v>10</v>
      </c>
      <c r="G738" s="137">
        <f>IF(Data_Siswa[[#This Row],[Nama]]="","",IF(F738=F737,G737,G737+1))</f>
        <v>22</v>
      </c>
      <c r="H738" s="137" t="str">
        <f>CONCATENATE(Data_Siswa[[#This Row],[Kelas]],"-",COUNTIF(Data_Siswa[[#Headers],[Kelas]]:Data_Siswa[[#This Row],[Kelas]],Data_Siswa[[#This Row],[Kelas]]))</f>
        <v>11 TKJ 1-26</v>
      </c>
    </row>
    <row r="739" spans="1:8" x14ac:dyDescent="0.3">
      <c r="A739" s="134">
        <f>IF(Data_Siswa[[#This Row],[Nama]]="","",COUNTA(Data_Siswa[[#Headers],[Nama]]:Data_Siswa[[#This Row],[Nama]])-1)</f>
        <v>735</v>
      </c>
      <c r="B739" s="135">
        <v>102425245</v>
      </c>
      <c r="C739" s="135" t="s">
        <v>1552</v>
      </c>
      <c r="D739" s="136" t="s">
        <v>1553</v>
      </c>
      <c r="E739" s="135" t="s">
        <v>3</v>
      </c>
      <c r="F739" s="135" t="s">
        <v>10</v>
      </c>
      <c r="G739" s="137">
        <f>IF(Data_Siswa[[#This Row],[Nama]]="","",IF(F739=F738,G738,G738+1))</f>
        <v>22</v>
      </c>
      <c r="H739" s="137" t="str">
        <f>CONCATENATE(Data_Siswa[[#This Row],[Kelas]],"-",COUNTIF(Data_Siswa[[#Headers],[Kelas]]:Data_Siswa[[#This Row],[Kelas]],Data_Siswa[[#This Row],[Kelas]]))</f>
        <v>11 TKJ 1-27</v>
      </c>
    </row>
    <row r="740" spans="1:8" x14ac:dyDescent="0.3">
      <c r="A740" s="134">
        <f>IF(Data_Siswa[[#This Row],[Nama]]="","",COUNTA(Data_Siswa[[#Headers],[Nama]]:Data_Siswa[[#This Row],[Nama]])-1)</f>
        <v>736</v>
      </c>
      <c r="B740" s="135">
        <v>102425246</v>
      </c>
      <c r="C740" s="135" t="s">
        <v>1554</v>
      </c>
      <c r="D740" s="136" t="s">
        <v>1555</v>
      </c>
      <c r="E740" s="135" t="s">
        <v>3</v>
      </c>
      <c r="F740" s="135" t="s">
        <v>10</v>
      </c>
      <c r="G740" s="137">
        <f>IF(Data_Siswa[[#This Row],[Nama]]="","",IF(F740=F739,G739,G739+1))</f>
        <v>22</v>
      </c>
      <c r="H740" s="137" t="str">
        <f>CONCATENATE(Data_Siswa[[#This Row],[Kelas]],"-",COUNTIF(Data_Siswa[[#Headers],[Kelas]]:Data_Siswa[[#This Row],[Kelas]],Data_Siswa[[#This Row],[Kelas]]))</f>
        <v>11 TKJ 1-28</v>
      </c>
    </row>
    <row r="741" spans="1:8" x14ac:dyDescent="0.3">
      <c r="A741" s="134">
        <f>IF(Data_Siswa[[#This Row],[Nama]]="","",COUNTA(Data_Siswa[[#Headers],[Nama]]:Data_Siswa[[#This Row],[Nama]])-1)</f>
        <v>737</v>
      </c>
      <c r="B741" s="135">
        <v>102425247</v>
      </c>
      <c r="C741" s="135" t="s">
        <v>1683</v>
      </c>
      <c r="D741" s="136" t="s">
        <v>1684</v>
      </c>
      <c r="E741" s="135" t="s">
        <v>4</v>
      </c>
      <c r="F741" s="135" t="s">
        <v>10</v>
      </c>
      <c r="G741" s="137">
        <f>IF(Data_Siswa[[#This Row],[Nama]]="","",IF(F741=F740,G740,G740+1))</f>
        <v>22</v>
      </c>
      <c r="H741" s="137" t="str">
        <f>CONCATENATE(Data_Siswa[[#This Row],[Kelas]],"-",COUNTIF(Data_Siswa[[#Headers],[Kelas]]:Data_Siswa[[#This Row],[Kelas]],Data_Siswa[[#This Row],[Kelas]]))</f>
        <v>11 TKJ 1-29</v>
      </c>
    </row>
    <row r="742" spans="1:8" x14ac:dyDescent="0.3">
      <c r="A742" s="134">
        <f>IF(Data_Siswa[[#This Row],[Nama]]="","",COUNTA(Data_Siswa[[#Headers],[Nama]]:Data_Siswa[[#This Row],[Nama]])-1)</f>
        <v>738</v>
      </c>
      <c r="B742" s="135">
        <v>102425248</v>
      </c>
      <c r="C742" s="135" t="s">
        <v>1689</v>
      </c>
      <c r="D742" s="136" t="s">
        <v>1690</v>
      </c>
      <c r="E742" s="135" t="s">
        <v>4</v>
      </c>
      <c r="F742" s="135" t="s">
        <v>10</v>
      </c>
      <c r="G742" s="137">
        <f>IF(Data_Siswa[[#This Row],[Nama]]="","",IF(F742=F741,G741,G741+1))</f>
        <v>22</v>
      </c>
      <c r="H742" s="137" t="str">
        <f>CONCATENATE(Data_Siswa[[#This Row],[Kelas]],"-",COUNTIF(Data_Siswa[[#Headers],[Kelas]]:Data_Siswa[[#This Row],[Kelas]],Data_Siswa[[#This Row],[Kelas]]))</f>
        <v>11 TKJ 1-30</v>
      </c>
    </row>
    <row r="743" spans="1:8" x14ac:dyDescent="0.3">
      <c r="A743" s="134">
        <f>IF(Data_Siswa[[#This Row],[Nama]]="","",COUNTA(Data_Siswa[[#Headers],[Nama]]:Data_Siswa[[#This Row],[Nama]])-1)</f>
        <v>739</v>
      </c>
      <c r="B743" s="135">
        <v>102425249</v>
      </c>
      <c r="C743" s="135" t="s">
        <v>1556</v>
      </c>
      <c r="D743" s="136" t="s">
        <v>1557</v>
      </c>
      <c r="E743" s="135" t="s">
        <v>4</v>
      </c>
      <c r="F743" s="135" t="s">
        <v>10</v>
      </c>
      <c r="G743" s="137">
        <f>IF(Data_Siswa[[#This Row],[Nama]]="","",IF(F743=F742,G742,G742+1))</f>
        <v>22</v>
      </c>
      <c r="H743" s="137" t="str">
        <f>CONCATENATE(Data_Siswa[[#This Row],[Kelas]],"-",COUNTIF(Data_Siswa[[#Headers],[Kelas]]:Data_Siswa[[#This Row],[Kelas]],Data_Siswa[[#This Row],[Kelas]]))</f>
        <v>11 TKJ 1-31</v>
      </c>
    </row>
    <row r="744" spans="1:8" x14ac:dyDescent="0.3">
      <c r="A744" s="134">
        <f>IF(Data_Siswa[[#This Row],[Nama]]="","",COUNTA(Data_Siswa[[#Headers],[Nama]]:Data_Siswa[[#This Row],[Nama]])-1)</f>
        <v>740</v>
      </c>
      <c r="B744" s="135">
        <v>102425250</v>
      </c>
      <c r="C744" s="135" t="s">
        <v>1558</v>
      </c>
      <c r="D744" s="136" t="s">
        <v>1559</v>
      </c>
      <c r="E744" s="135" t="s">
        <v>4</v>
      </c>
      <c r="F744" s="135" t="s">
        <v>10</v>
      </c>
      <c r="G744" s="137">
        <f>IF(Data_Siswa[[#This Row],[Nama]]="","",IF(F744=F743,G743,G743+1))</f>
        <v>22</v>
      </c>
      <c r="H744" s="137" t="str">
        <f>CONCATENATE(Data_Siswa[[#This Row],[Kelas]],"-",COUNTIF(Data_Siswa[[#Headers],[Kelas]]:Data_Siswa[[#This Row],[Kelas]],Data_Siswa[[#This Row],[Kelas]]))</f>
        <v>11 TKJ 1-32</v>
      </c>
    </row>
    <row r="745" spans="1:8" x14ac:dyDescent="0.3">
      <c r="A745" s="134">
        <f>IF(Data_Siswa[[#This Row],[Nama]]="","",COUNTA(Data_Siswa[[#Headers],[Nama]]:Data_Siswa[[#This Row],[Nama]])-1)</f>
        <v>741</v>
      </c>
      <c r="B745" s="135">
        <v>102425251</v>
      </c>
      <c r="C745" s="135" t="s">
        <v>1560</v>
      </c>
      <c r="D745" s="136" t="s">
        <v>1561</v>
      </c>
      <c r="E745" s="135" t="s">
        <v>4</v>
      </c>
      <c r="F745" s="135" t="s">
        <v>10</v>
      </c>
      <c r="G745" s="137">
        <f>IF(Data_Siswa[[#This Row],[Nama]]="","",IF(F745=F744,G744,G744+1))</f>
        <v>22</v>
      </c>
      <c r="H745" s="137" t="str">
        <f>CONCATENATE(Data_Siswa[[#This Row],[Kelas]],"-",COUNTIF(Data_Siswa[[#Headers],[Kelas]]:Data_Siswa[[#This Row],[Kelas]],Data_Siswa[[#This Row],[Kelas]]))</f>
        <v>11 TKJ 1-33</v>
      </c>
    </row>
    <row r="746" spans="1:8" x14ac:dyDescent="0.3">
      <c r="A746" s="134">
        <f>IF(Data_Siswa[[#This Row],[Nama]]="","",COUNTA(Data_Siswa[[#Headers],[Nama]]:Data_Siswa[[#This Row],[Nama]])-1)</f>
        <v>742</v>
      </c>
      <c r="B746" s="135">
        <v>102425252</v>
      </c>
      <c r="C746" s="135" t="s">
        <v>1562</v>
      </c>
      <c r="D746" s="136" t="s">
        <v>1563</v>
      </c>
      <c r="E746" s="135" t="s">
        <v>4</v>
      </c>
      <c r="F746" s="135" t="s">
        <v>11</v>
      </c>
      <c r="G746" s="137">
        <f>IF(Data_Siswa[[#This Row],[Nama]]="","",IF(F746=F745,G745,G745+1))</f>
        <v>23</v>
      </c>
      <c r="H746" s="137" t="str">
        <f>CONCATENATE(Data_Siswa[[#This Row],[Kelas]],"-",COUNTIF(Data_Siswa[[#Headers],[Kelas]]:Data_Siswa[[#This Row],[Kelas]],Data_Siswa[[#This Row],[Kelas]]))</f>
        <v>11 TKJ 2-1</v>
      </c>
    </row>
    <row r="747" spans="1:8" x14ac:dyDescent="0.3">
      <c r="A747" s="134">
        <f>IF(Data_Siswa[[#This Row],[Nama]]="","",COUNTA(Data_Siswa[[#Headers],[Nama]]:Data_Siswa[[#This Row],[Nama]])-1)</f>
        <v>743</v>
      </c>
      <c r="B747" s="135">
        <v>102425253</v>
      </c>
      <c r="C747" s="135" t="s">
        <v>1564</v>
      </c>
      <c r="D747" s="136" t="s">
        <v>1565</v>
      </c>
      <c r="E747" s="135" t="s">
        <v>4</v>
      </c>
      <c r="F747" s="135" t="s">
        <v>11</v>
      </c>
      <c r="G747" s="137">
        <f>IF(Data_Siswa[[#This Row],[Nama]]="","",IF(F747=F746,G746,G746+1))</f>
        <v>23</v>
      </c>
      <c r="H747" s="137" t="str">
        <f>CONCATENATE(Data_Siswa[[#This Row],[Kelas]],"-",COUNTIF(Data_Siswa[[#Headers],[Kelas]]:Data_Siswa[[#This Row],[Kelas]],Data_Siswa[[#This Row],[Kelas]]))</f>
        <v>11 TKJ 2-2</v>
      </c>
    </row>
    <row r="748" spans="1:8" x14ac:dyDescent="0.3">
      <c r="A748" s="134">
        <f>IF(Data_Siswa[[#This Row],[Nama]]="","",COUNTA(Data_Siswa[[#Headers],[Nama]]:Data_Siswa[[#This Row],[Nama]])-1)</f>
        <v>744</v>
      </c>
      <c r="B748" s="135">
        <v>102425254</v>
      </c>
      <c r="C748" s="135" t="s">
        <v>1566</v>
      </c>
      <c r="D748" s="136" t="s">
        <v>1567</v>
      </c>
      <c r="E748" s="135" t="s">
        <v>4</v>
      </c>
      <c r="F748" s="135" t="s">
        <v>11</v>
      </c>
      <c r="G748" s="137">
        <f>IF(Data_Siswa[[#This Row],[Nama]]="","",IF(F748=F747,G747,G747+1))</f>
        <v>23</v>
      </c>
      <c r="H748" s="137" t="str">
        <f>CONCATENATE(Data_Siswa[[#This Row],[Kelas]],"-",COUNTIF(Data_Siswa[[#Headers],[Kelas]]:Data_Siswa[[#This Row],[Kelas]],Data_Siswa[[#This Row],[Kelas]]))</f>
        <v>11 TKJ 2-3</v>
      </c>
    </row>
    <row r="749" spans="1:8" x14ac:dyDescent="0.3">
      <c r="A749" s="134">
        <f>IF(Data_Siswa[[#This Row],[Nama]]="","",COUNTA(Data_Siswa[[#Headers],[Nama]]:Data_Siswa[[#This Row],[Nama]])-1)</f>
        <v>745</v>
      </c>
      <c r="B749" s="135">
        <v>102425255</v>
      </c>
      <c r="C749" s="135" t="s">
        <v>1568</v>
      </c>
      <c r="D749" s="136" t="s">
        <v>1569</v>
      </c>
      <c r="E749" s="135" t="s">
        <v>4</v>
      </c>
      <c r="F749" s="135" t="s">
        <v>11</v>
      </c>
      <c r="G749" s="137">
        <f>IF(Data_Siswa[[#This Row],[Nama]]="","",IF(F749=F748,G748,G748+1))</f>
        <v>23</v>
      </c>
      <c r="H749" s="137" t="str">
        <f>CONCATENATE(Data_Siswa[[#This Row],[Kelas]],"-",COUNTIF(Data_Siswa[[#Headers],[Kelas]]:Data_Siswa[[#This Row],[Kelas]],Data_Siswa[[#This Row],[Kelas]]))</f>
        <v>11 TKJ 2-4</v>
      </c>
    </row>
    <row r="750" spans="1:8" x14ac:dyDescent="0.3">
      <c r="A750" s="134">
        <f>IF(Data_Siswa[[#This Row],[Nama]]="","",COUNTA(Data_Siswa[[#Headers],[Nama]]:Data_Siswa[[#This Row],[Nama]])-1)</f>
        <v>746</v>
      </c>
      <c r="B750" s="135">
        <v>102425256</v>
      </c>
      <c r="C750" s="135" t="s">
        <v>1570</v>
      </c>
      <c r="D750" s="136" t="s">
        <v>1571</v>
      </c>
      <c r="E750" s="135" t="s">
        <v>4</v>
      </c>
      <c r="F750" s="135" t="s">
        <v>11</v>
      </c>
      <c r="G750" s="137">
        <f>IF(Data_Siswa[[#This Row],[Nama]]="","",IF(F750=F749,G749,G749+1))</f>
        <v>23</v>
      </c>
      <c r="H750" s="137" t="str">
        <f>CONCATENATE(Data_Siswa[[#This Row],[Kelas]],"-",COUNTIF(Data_Siswa[[#Headers],[Kelas]]:Data_Siswa[[#This Row],[Kelas]],Data_Siswa[[#This Row],[Kelas]]))</f>
        <v>11 TKJ 2-5</v>
      </c>
    </row>
    <row r="751" spans="1:8" x14ac:dyDescent="0.3">
      <c r="A751" s="134">
        <f>IF(Data_Siswa[[#This Row],[Nama]]="","",COUNTA(Data_Siswa[[#Headers],[Nama]]:Data_Siswa[[#This Row],[Nama]])-1)</f>
        <v>747</v>
      </c>
      <c r="B751" s="135">
        <v>102425257</v>
      </c>
      <c r="C751" s="135" t="s">
        <v>1572</v>
      </c>
      <c r="D751" s="136" t="s">
        <v>1573</v>
      </c>
      <c r="E751" s="135" t="s">
        <v>4</v>
      </c>
      <c r="F751" s="135" t="s">
        <v>11</v>
      </c>
      <c r="G751" s="137">
        <f>IF(Data_Siswa[[#This Row],[Nama]]="","",IF(F751=F750,G750,G750+1))</f>
        <v>23</v>
      </c>
      <c r="H751" s="137" t="str">
        <f>CONCATENATE(Data_Siswa[[#This Row],[Kelas]],"-",COUNTIF(Data_Siswa[[#Headers],[Kelas]]:Data_Siswa[[#This Row],[Kelas]],Data_Siswa[[#This Row],[Kelas]]))</f>
        <v>11 TKJ 2-6</v>
      </c>
    </row>
    <row r="752" spans="1:8" x14ac:dyDescent="0.3">
      <c r="A752" s="134">
        <f>IF(Data_Siswa[[#This Row],[Nama]]="","",COUNTA(Data_Siswa[[#Headers],[Nama]]:Data_Siswa[[#This Row],[Nama]])-1)</f>
        <v>748</v>
      </c>
      <c r="B752" s="135">
        <v>102425258</v>
      </c>
      <c r="C752" s="135" t="s">
        <v>1574</v>
      </c>
      <c r="D752" s="136" t="s">
        <v>1575</v>
      </c>
      <c r="E752" s="135" t="s">
        <v>3</v>
      </c>
      <c r="F752" s="135" t="s">
        <v>11</v>
      </c>
      <c r="G752" s="137">
        <f>IF(Data_Siswa[[#This Row],[Nama]]="","",IF(F752=F751,G751,G751+1))</f>
        <v>23</v>
      </c>
      <c r="H752" s="137" t="str">
        <f>CONCATENATE(Data_Siswa[[#This Row],[Kelas]],"-",COUNTIF(Data_Siswa[[#Headers],[Kelas]]:Data_Siswa[[#This Row],[Kelas]],Data_Siswa[[#This Row],[Kelas]]))</f>
        <v>11 TKJ 2-7</v>
      </c>
    </row>
    <row r="753" spans="1:8" x14ac:dyDescent="0.3">
      <c r="A753" s="134">
        <f>IF(Data_Siswa[[#This Row],[Nama]]="","",COUNTA(Data_Siswa[[#Headers],[Nama]]:Data_Siswa[[#This Row],[Nama]])-1)</f>
        <v>749</v>
      </c>
      <c r="B753" s="135">
        <v>102425259</v>
      </c>
      <c r="C753" s="135" t="s">
        <v>1576</v>
      </c>
      <c r="D753" s="136" t="s">
        <v>1577</v>
      </c>
      <c r="E753" s="135" t="s">
        <v>4</v>
      </c>
      <c r="F753" s="135" t="s">
        <v>11</v>
      </c>
      <c r="G753" s="137">
        <f>IF(Data_Siswa[[#This Row],[Nama]]="","",IF(F753=F752,G752,G752+1))</f>
        <v>23</v>
      </c>
      <c r="H753" s="137" t="str">
        <f>CONCATENATE(Data_Siswa[[#This Row],[Kelas]],"-",COUNTIF(Data_Siswa[[#Headers],[Kelas]]:Data_Siswa[[#This Row],[Kelas]],Data_Siswa[[#This Row],[Kelas]]))</f>
        <v>11 TKJ 2-8</v>
      </c>
    </row>
    <row r="754" spans="1:8" x14ac:dyDescent="0.3">
      <c r="A754" s="134">
        <f>IF(Data_Siswa[[#This Row],[Nama]]="","",COUNTA(Data_Siswa[[#Headers],[Nama]]:Data_Siswa[[#This Row],[Nama]])-1)</f>
        <v>750</v>
      </c>
      <c r="B754" s="135">
        <v>102425260</v>
      </c>
      <c r="C754" s="135" t="s">
        <v>1578</v>
      </c>
      <c r="D754" s="136" t="s">
        <v>1579</v>
      </c>
      <c r="E754" s="135" t="s">
        <v>3</v>
      </c>
      <c r="F754" s="135" t="s">
        <v>11</v>
      </c>
      <c r="G754" s="137">
        <f>IF(Data_Siswa[[#This Row],[Nama]]="","",IF(F754=F753,G753,G753+1))</f>
        <v>23</v>
      </c>
      <c r="H754" s="137" t="str">
        <f>CONCATENATE(Data_Siswa[[#This Row],[Kelas]],"-",COUNTIF(Data_Siswa[[#Headers],[Kelas]]:Data_Siswa[[#This Row],[Kelas]],Data_Siswa[[#This Row],[Kelas]]))</f>
        <v>11 TKJ 2-9</v>
      </c>
    </row>
    <row r="755" spans="1:8" x14ac:dyDescent="0.3">
      <c r="A755" s="134">
        <f>IF(Data_Siswa[[#This Row],[Nama]]="","",COUNTA(Data_Siswa[[#Headers],[Nama]]:Data_Siswa[[#This Row],[Nama]])-1)</f>
        <v>751</v>
      </c>
      <c r="B755" s="135">
        <v>102425261</v>
      </c>
      <c r="C755" s="135" t="s">
        <v>1580</v>
      </c>
      <c r="D755" s="136" t="s">
        <v>1581</v>
      </c>
      <c r="E755" s="135" t="s">
        <v>4</v>
      </c>
      <c r="F755" s="135" t="s">
        <v>11</v>
      </c>
      <c r="G755" s="137">
        <f>IF(Data_Siswa[[#This Row],[Nama]]="","",IF(F755=F754,G754,G754+1))</f>
        <v>23</v>
      </c>
      <c r="H755" s="137" t="str">
        <f>CONCATENATE(Data_Siswa[[#This Row],[Kelas]],"-",COUNTIF(Data_Siswa[[#Headers],[Kelas]]:Data_Siswa[[#This Row],[Kelas]],Data_Siswa[[#This Row],[Kelas]]))</f>
        <v>11 TKJ 2-10</v>
      </c>
    </row>
    <row r="756" spans="1:8" x14ac:dyDescent="0.3">
      <c r="A756" s="134">
        <f>IF(Data_Siswa[[#This Row],[Nama]]="","",COUNTA(Data_Siswa[[#Headers],[Nama]]:Data_Siswa[[#This Row],[Nama]])-1)</f>
        <v>752</v>
      </c>
      <c r="B756" s="135">
        <v>102425262</v>
      </c>
      <c r="C756" s="135" t="s">
        <v>1512</v>
      </c>
      <c r="D756" s="136" t="s">
        <v>1513</v>
      </c>
      <c r="E756" s="135" t="s">
        <v>3</v>
      </c>
      <c r="F756" s="135" t="s">
        <v>11</v>
      </c>
      <c r="G756" s="137">
        <f>IF(Data_Siswa[[#This Row],[Nama]]="","",IF(F756=F755,G755,G755+1))</f>
        <v>23</v>
      </c>
      <c r="H756" s="137" t="str">
        <f>CONCATENATE(Data_Siswa[[#This Row],[Kelas]],"-",COUNTIF(Data_Siswa[[#Headers],[Kelas]]:Data_Siswa[[#This Row],[Kelas]],Data_Siswa[[#This Row],[Kelas]]))</f>
        <v>11 TKJ 2-11</v>
      </c>
    </row>
    <row r="757" spans="1:8" x14ac:dyDescent="0.3">
      <c r="A757" s="134">
        <f>IF(Data_Siswa[[#This Row],[Nama]]="","",COUNTA(Data_Siswa[[#Headers],[Nama]]:Data_Siswa[[#This Row],[Nama]])-1)</f>
        <v>753</v>
      </c>
      <c r="B757" s="135">
        <v>102425263</v>
      </c>
      <c r="C757" s="135" t="s">
        <v>1582</v>
      </c>
      <c r="D757" s="136" t="s">
        <v>1583</v>
      </c>
      <c r="E757" s="135" t="s">
        <v>3</v>
      </c>
      <c r="F757" s="135" t="s">
        <v>11</v>
      </c>
      <c r="G757" s="137">
        <f>IF(Data_Siswa[[#This Row],[Nama]]="","",IF(F757=F756,G756,G756+1))</f>
        <v>23</v>
      </c>
      <c r="H757" s="137" t="str">
        <f>CONCATENATE(Data_Siswa[[#This Row],[Kelas]],"-",COUNTIF(Data_Siswa[[#Headers],[Kelas]]:Data_Siswa[[#This Row],[Kelas]],Data_Siswa[[#This Row],[Kelas]]))</f>
        <v>11 TKJ 2-12</v>
      </c>
    </row>
    <row r="758" spans="1:8" x14ac:dyDescent="0.3">
      <c r="A758" s="134">
        <f>IF(Data_Siswa[[#This Row],[Nama]]="","",COUNTA(Data_Siswa[[#Headers],[Nama]]:Data_Siswa[[#This Row],[Nama]])-1)</f>
        <v>754</v>
      </c>
      <c r="B758" s="135">
        <v>102425264</v>
      </c>
      <c r="C758" s="135" t="s">
        <v>1584</v>
      </c>
      <c r="D758" s="136" t="s">
        <v>1585</v>
      </c>
      <c r="E758" s="135" t="s">
        <v>3</v>
      </c>
      <c r="F758" s="135" t="s">
        <v>11</v>
      </c>
      <c r="G758" s="137">
        <f>IF(Data_Siswa[[#This Row],[Nama]]="","",IF(F758=F757,G757,G757+1))</f>
        <v>23</v>
      </c>
      <c r="H758" s="137" t="str">
        <f>CONCATENATE(Data_Siswa[[#This Row],[Kelas]],"-",COUNTIF(Data_Siswa[[#Headers],[Kelas]]:Data_Siswa[[#This Row],[Kelas]],Data_Siswa[[#This Row],[Kelas]]))</f>
        <v>11 TKJ 2-13</v>
      </c>
    </row>
    <row r="759" spans="1:8" x14ac:dyDescent="0.3">
      <c r="A759" s="134">
        <f>IF(Data_Siswa[[#This Row],[Nama]]="","",COUNTA(Data_Siswa[[#Headers],[Nama]]:Data_Siswa[[#This Row],[Nama]])-1)</f>
        <v>755</v>
      </c>
      <c r="B759" s="135">
        <v>102425265</v>
      </c>
      <c r="C759" s="135" t="s">
        <v>1586</v>
      </c>
      <c r="D759" s="136" t="s">
        <v>1587</v>
      </c>
      <c r="E759" s="135" t="s">
        <v>4</v>
      </c>
      <c r="F759" s="135" t="s">
        <v>11</v>
      </c>
      <c r="G759" s="137">
        <f>IF(Data_Siswa[[#This Row],[Nama]]="","",IF(F759=F758,G758,G758+1))</f>
        <v>23</v>
      </c>
      <c r="H759" s="137" t="str">
        <f>CONCATENATE(Data_Siswa[[#This Row],[Kelas]],"-",COUNTIF(Data_Siswa[[#Headers],[Kelas]]:Data_Siswa[[#This Row],[Kelas]],Data_Siswa[[#This Row],[Kelas]]))</f>
        <v>11 TKJ 2-14</v>
      </c>
    </row>
    <row r="760" spans="1:8" x14ac:dyDescent="0.3">
      <c r="A760" s="134">
        <f>IF(Data_Siswa[[#This Row],[Nama]]="","",COUNTA(Data_Siswa[[#Headers],[Nama]]:Data_Siswa[[#This Row],[Nama]])-1)</f>
        <v>756</v>
      </c>
      <c r="B760" s="135">
        <v>102425266</v>
      </c>
      <c r="C760" s="135" t="s">
        <v>1588</v>
      </c>
      <c r="D760" s="136" t="s">
        <v>1589</v>
      </c>
      <c r="E760" s="135" t="s">
        <v>3</v>
      </c>
      <c r="F760" s="135" t="s">
        <v>11</v>
      </c>
      <c r="G760" s="137">
        <f>IF(Data_Siswa[[#This Row],[Nama]]="","",IF(F760=F759,G759,G759+1))</f>
        <v>23</v>
      </c>
      <c r="H760" s="137" t="str">
        <f>CONCATENATE(Data_Siswa[[#This Row],[Kelas]],"-",COUNTIF(Data_Siswa[[#Headers],[Kelas]]:Data_Siswa[[#This Row],[Kelas]],Data_Siswa[[#This Row],[Kelas]]))</f>
        <v>11 TKJ 2-15</v>
      </c>
    </row>
    <row r="761" spans="1:8" x14ac:dyDescent="0.3">
      <c r="A761" s="134">
        <f>IF(Data_Siswa[[#This Row],[Nama]]="","",COUNTA(Data_Siswa[[#Headers],[Nama]]:Data_Siswa[[#This Row],[Nama]])-1)</f>
        <v>757</v>
      </c>
      <c r="B761" s="135">
        <v>102425268</v>
      </c>
      <c r="C761" s="135" t="s">
        <v>1590</v>
      </c>
      <c r="D761" s="136" t="s">
        <v>1591</v>
      </c>
      <c r="E761" s="135" t="s">
        <v>4</v>
      </c>
      <c r="F761" s="135" t="s">
        <v>11</v>
      </c>
      <c r="G761" s="137">
        <f>IF(Data_Siswa[[#This Row],[Nama]]="","",IF(F761=F760,G760,G760+1))</f>
        <v>23</v>
      </c>
      <c r="H761" s="137" t="str">
        <f>CONCATENATE(Data_Siswa[[#This Row],[Kelas]],"-",COUNTIF(Data_Siswa[[#Headers],[Kelas]]:Data_Siswa[[#This Row],[Kelas]],Data_Siswa[[#This Row],[Kelas]]))</f>
        <v>11 TKJ 2-16</v>
      </c>
    </row>
    <row r="762" spans="1:8" x14ac:dyDescent="0.3">
      <c r="A762" s="134">
        <f>IF(Data_Siswa[[#This Row],[Nama]]="","",COUNTA(Data_Siswa[[#Headers],[Nama]]:Data_Siswa[[#This Row],[Nama]])-1)</f>
        <v>758</v>
      </c>
      <c r="B762" s="135">
        <v>102425269</v>
      </c>
      <c r="C762" s="135" t="s">
        <v>1592</v>
      </c>
      <c r="D762" s="136" t="s">
        <v>1593</v>
      </c>
      <c r="E762" s="135" t="s">
        <v>4</v>
      </c>
      <c r="F762" s="135" t="s">
        <v>11</v>
      </c>
      <c r="G762" s="137">
        <f>IF(Data_Siswa[[#This Row],[Nama]]="","",IF(F762=F761,G761,G761+1))</f>
        <v>23</v>
      </c>
      <c r="H762" s="137" t="str">
        <f>CONCATENATE(Data_Siswa[[#This Row],[Kelas]],"-",COUNTIF(Data_Siswa[[#Headers],[Kelas]]:Data_Siswa[[#This Row],[Kelas]],Data_Siswa[[#This Row],[Kelas]]))</f>
        <v>11 TKJ 2-17</v>
      </c>
    </row>
    <row r="763" spans="1:8" x14ac:dyDescent="0.3">
      <c r="A763" s="134">
        <f>IF(Data_Siswa[[#This Row],[Nama]]="","",COUNTA(Data_Siswa[[#Headers],[Nama]]:Data_Siswa[[#This Row],[Nama]])-1)</f>
        <v>759</v>
      </c>
      <c r="B763" s="135">
        <v>102425270</v>
      </c>
      <c r="C763" s="135" t="s">
        <v>1594</v>
      </c>
      <c r="D763" s="136" t="s">
        <v>1595</v>
      </c>
      <c r="E763" s="135" t="s">
        <v>4</v>
      </c>
      <c r="F763" s="135" t="s">
        <v>11</v>
      </c>
      <c r="G763" s="137">
        <f>IF(Data_Siswa[[#This Row],[Nama]]="","",IF(F763=F762,G762,G762+1))</f>
        <v>23</v>
      </c>
      <c r="H763" s="137" t="str">
        <f>CONCATENATE(Data_Siswa[[#This Row],[Kelas]],"-",COUNTIF(Data_Siswa[[#Headers],[Kelas]]:Data_Siswa[[#This Row],[Kelas]],Data_Siswa[[#This Row],[Kelas]]))</f>
        <v>11 TKJ 2-18</v>
      </c>
    </row>
    <row r="764" spans="1:8" x14ac:dyDescent="0.3">
      <c r="A764" s="134">
        <f>IF(Data_Siswa[[#This Row],[Nama]]="","",COUNTA(Data_Siswa[[#Headers],[Nama]]:Data_Siswa[[#This Row],[Nama]])-1)</f>
        <v>760</v>
      </c>
      <c r="B764" s="135">
        <v>102425271</v>
      </c>
      <c r="C764" s="135" t="s">
        <v>1596</v>
      </c>
      <c r="D764" s="136" t="s">
        <v>2077</v>
      </c>
      <c r="E764" s="135" t="s">
        <v>4</v>
      </c>
      <c r="F764" s="135" t="s">
        <v>11</v>
      </c>
      <c r="G764" s="137">
        <f>IF(Data_Siswa[[#This Row],[Nama]]="","",IF(F764=F763,G763,G763+1))</f>
        <v>23</v>
      </c>
      <c r="H764" s="137" t="str">
        <f>CONCATENATE(Data_Siswa[[#This Row],[Kelas]],"-",COUNTIF(Data_Siswa[[#Headers],[Kelas]]:Data_Siswa[[#This Row],[Kelas]],Data_Siswa[[#This Row],[Kelas]]))</f>
        <v>11 TKJ 2-19</v>
      </c>
    </row>
    <row r="765" spans="1:8" x14ac:dyDescent="0.3">
      <c r="A765" s="134">
        <f>IF(Data_Siswa[[#This Row],[Nama]]="","",COUNTA(Data_Siswa[[#Headers],[Nama]]:Data_Siswa[[#This Row],[Nama]])-1)</f>
        <v>761</v>
      </c>
      <c r="B765" s="135">
        <v>102425272</v>
      </c>
      <c r="C765" s="135" t="s">
        <v>1597</v>
      </c>
      <c r="D765" s="136" t="s">
        <v>1598</v>
      </c>
      <c r="E765" s="135" t="s">
        <v>3</v>
      </c>
      <c r="F765" s="135" t="s">
        <v>11</v>
      </c>
      <c r="G765" s="137">
        <f>IF(Data_Siswa[[#This Row],[Nama]]="","",IF(F765=F764,G764,G764+1))</f>
        <v>23</v>
      </c>
      <c r="H765" s="137" t="str">
        <f>CONCATENATE(Data_Siswa[[#This Row],[Kelas]],"-",COUNTIF(Data_Siswa[[#Headers],[Kelas]]:Data_Siswa[[#This Row],[Kelas]],Data_Siswa[[#This Row],[Kelas]]))</f>
        <v>11 TKJ 2-20</v>
      </c>
    </row>
    <row r="766" spans="1:8" x14ac:dyDescent="0.3">
      <c r="A766" s="134">
        <f>IF(Data_Siswa[[#This Row],[Nama]]="","",COUNTA(Data_Siswa[[#Headers],[Nama]]:Data_Siswa[[#This Row],[Nama]])-1)</f>
        <v>762</v>
      </c>
      <c r="B766" s="135">
        <v>102425273</v>
      </c>
      <c r="C766" s="135" t="s">
        <v>1601</v>
      </c>
      <c r="D766" s="136" t="s">
        <v>1602</v>
      </c>
      <c r="E766" s="135" t="s">
        <v>3</v>
      </c>
      <c r="F766" s="135" t="s">
        <v>11</v>
      </c>
      <c r="G766" s="137">
        <f>IF(Data_Siswa[[#This Row],[Nama]]="","",IF(F766=F765,G765,G765+1))</f>
        <v>23</v>
      </c>
      <c r="H766" s="137" t="str">
        <f>CONCATENATE(Data_Siswa[[#This Row],[Kelas]],"-",COUNTIF(Data_Siswa[[#Headers],[Kelas]]:Data_Siswa[[#This Row],[Kelas]],Data_Siswa[[#This Row],[Kelas]]))</f>
        <v>11 TKJ 2-21</v>
      </c>
    </row>
    <row r="767" spans="1:8" x14ac:dyDescent="0.3">
      <c r="A767" s="134">
        <f>IF(Data_Siswa[[#This Row],[Nama]]="","",COUNTA(Data_Siswa[[#Headers],[Nama]]:Data_Siswa[[#This Row],[Nama]])-1)</f>
        <v>763</v>
      </c>
      <c r="B767" s="135">
        <v>102425274</v>
      </c>
      <c r="C767" s="135" t="s">
        <v>1603</v>
      </c>
      <c r="D767" s="136" t="s">
        <v>1604</v>
      </c>
      <c r="E767" s="135" t="s">
        <v>3</v>
      </c>
      <c r="F767" s="135" t="s">
        <v>11</v>
      </c>
      <c r="G767" s="137">
        <f>IF(Data_Siswa[[#This Row],[Nama]]="","",IF(F767=F766,G766,G766+1))</f>
        <v>23</v>
      </c>
      <c r="H767" s="137" t="str">
        <f>CONCATENATE(Data_Siswa[[#This Row],[Kelas]],"-",COUNTIF(Data_Siswa[[#Headers],[Kelas]]:Data_Siswa[[#This Row],[Kelas]],Data_Siswa[[#This Row],[Kelas]]))</f>
        <v>11 TKJ 2-22</v>
      </c>
    </row>
    <row r="768" spans="1:8" x14ac:dyDescent="0.3">
      <c r="A768" s="134">
        <f>IF(Data_Siswa[[#This Row],[Nama]]="","",COUNTA(Data_Siswa[[#Headers],[Nama]]:Data_Siswa[[#This Row],[Nama]])-1)</f>
        <v>764</v>
      </c>
      <c r="B768" s="135">
        <v>102425275</v>
      </c>
      <c r="C768" s="135" t="s">
        <v>1605</v>
      </c>
      <c r="D768" s="136" t="s">
        <v>1606</v>
      </c>
      <c r="E768" s="135" t="s">
        <v>3</v>
      </c>
      <c r="F768" s="135" t="s">
        <v>11</v>
      </c>
      <c r="G768" s="137">
        <f>IF(Data_Siswa[[#This Row],[Nama]]="","",IF(F768=F767,G767,G767+1))</f>
        <v>23</v>
      </c>
      <c r="H768" s="137" t="str">
        <f>CONCATENATE(Data_Siswa[[#This Row],[Kelas]],"-",COUNTIF(Data_Siswa[[#Headers],[Kelas]]:Data_Siswa[[#This Row],[Kelas]],Data_Siswa[[#This Row],[Kelas]]))</f>
        <v>11 TKJ 2-23</v>
      </c>
    </row>
    <row r="769" spans="1:8" x14ac:dyDescent="0.3">
      <c r="A769" s="134">
        <f>IF(Data_Siswa[[#This Row],[Nama]]="","",COUNTA(Data_Siswa[[#Headers],[Nama]]:Data_Siswa[[#This Row],[Nama]])-1)</f>
        <v>765</v>
      </c>
      <c r="B769" s="135">
        <v>102425276</v>
      </c>
      <c r="C769" s="135" t="s">
        <v>1607</v>
      </c>
      <c r="D769" s="136" t="s">
        <v>1608</v>
      </c>
      <c r="E769" s="135" t="s">
        <v>4</v>
      </c>
      <c r="F769" s="135" t="s">
        <v>11</v>
      </c>
      <c r="G769" s="137">
        <f>IF(Data_Siswa[[#This Row],[Nama]]="","",IF(F769=F768,G768,G768+1))</f>
        <v>23</v>
      </c>
      <c r="H769" s="137" t="str">
        <f>CONCATENATE(Data_Siswa[[#This Row],[Kelas]],"-",COUNTIF(Data_Siswa[[#Headers],[Kelas]]:Data_Siswa[[#This Row],[Kelas]],Data_Siswa[[#This Row],[Kelas]]))</f>
        <v>11 TKJ 2-24</v>
      </c>
    </row>
    <row r="770" spans="1:8" x14ac:dyDescent="0.3">
      <c r="A770" s="134">
        <f>IF(Data_Siswa[[#This Row],[Nama]]="","",COUNTA(Data_Siswa[[#Headers],[Nama]]:Data_Siswa[[#This Row],[Nama]])-1)</f>
        <v>766</v>
      </c>
      <c r="B770" s="135">
        <v>102425277</v>
      </c>
      <c r="C770" s="135" t="s">
        <v>1609</v>
      </c>
      <c r="D770" s="136" t="s">
        <v>1610</v>
      </c>
      <c r="E770" s="135" t="s">
        <v>4</v>
      </c>
      <c r="F770" s="135" t="s">
        <v>11</v>
      </c>
      <c r="G770" s="137">
        <f>IF(Data_Siswa[[#This Row],[Nama]]="","",IF(F770=F769,G769,G769+1))</f>
        <v>23</v>
      </c>
      <c r="H770" s="137" t="str">
        <f>CONCATENATE(Data_Siswa[[#This Row],[Kelas]],"-",COUNTIF(Data_Siswa[[#Headers],[Kelas]]:Data_Siswa[[#This Row],[Kelas]],Data_Siswa[[#This Row],[Kelas]]))</f>
        <v>11 TKJ 2-25</v>
      </c>
    </row>
    <row r="771" spans="1:8" x14ac:dyDescent="0.3">
      <c r="A771" s="134">
        <f>IF(Data_Siswa[[#This Row],[Nama]]="","",COUNTA(Data_Siswa[[#Headers],[Nama]]:Data_Siswa[[#This Row],[Nama]])-1)</f>
        <v>767</v>
      </c>
      <c r="B771" s="135">
        <v>102425278</v>
      </c>
      <c r="C771" s="135" t="s">
        <v>1611</v>
      </c>
      <c r="D771" s="136" t="s">
        <v>1612</v>
      </c>
      <c r="E771" s="135" t="s">
        <v>4</v>
      </c>
      <c r="F771" s="135" t="s">
        <v>11</v>
      </c>
      <c r="G771" s="137">
        <f>IF(Data_Siswa[[#This Row],[Nama]]="","",IF(F771=F770,G770,G770+1))</f>
        <v>23</v>
      </c>
      <c r="H771" s="137" t="str">
        <f>CONCATENATE(Data_Siswa[[#This Row],[Kelas]],"-",COUNTIF(Data_Siswa[[#Headers],[Kelas]]:Data_Siswa[[#This Row],[Kelas]],Data_Siswa[[#This Row],[Kelas]]))</f>
        <v>11 TKJ 2-26</v>
      </c>
    </row>
    <row r="772" spans="1:8" x14ac:dyDescent="0.3">
      <c r="A772" s="134">
        <f>IF(Data_Siswa[[#This Row],[Nama]]="","",COUNTA(Data_Siswa[[#Headers],[Nama]]:Data_Siswa[[#This Row],[Nama]])-1)</f>
        <v>768</v>
      </c>
      <c r="B772" s="135">
        <v>102425279</v>
      </c>
      <c r="C772" s="135" t="s">
        <v>1613</v>
      </c>
      <c r="D772" s="136" t="s">
        <v>1614</v>
      </c>
      <c r="E772" s="135" t="s">
        <v>3</v>
      </c>
      <c r="F772" s="135" t="s">
        <v>11</v>
      </c>
      <c r="G772" s="137">
        <f>IF(Data_Siswa[[#This Row],[Nama]]="","",IF(F772=F771,G771,G771+1))</f>
        <v>23</v>
      </c>
      <c r="H772" s="137" t="str">
        <f>CONCATENATE(Data_Siswa[[#This Row],[Kelas]],"-",COUNTIF(Data_Siswa[[#Headers],[Kelas]]:Data_Siswa[[#This Row],[Kelas]],Data_Siswa[[#This Row],[Kelas]]))</f>
        <v>11 TKJ 2-27</v>
      </c>
    </row>
    <row r="773" spans="1:8" x14ac:dyDescent="0.3">
      <c r="A773" s="134">
        <f>IF(Data_Siswa[[#This Row],[Nama]]="","",COUNTA(Data_Siswa[[#Headers],[Nama]]:Data_Siswa[[#This Row],[Nama]])-1)</f>
        <v>769</v>
      </c>
      <c r="B773" s="135">
        <v>102425280</v>
      </c>
      <c r="C773" s="135" t="s">
        <v>1615</v>
      </c>
      <c r="D773" s="136" t="s">
        <v>1616</v>
      </c>
      <c r="E773" s="135" t="s">
        <v>4</v>
      </c>
      <c r="F773" s="135" t="s">
        <v>11</v>
      </c>
      <c r="G773" s="137">
        <f>IF(Data_Siswa[[#This Row],[Nama]]="","",IF(F773=F772,G772,G772+1))</f>
        <v>23</v>
      </c>
      <c r="H773" s="137" t="str">
        <f>CONCATENATE(Data_Siswa[[#This Row],[Kelas]],"-",COUNTIF(Data_Siswa[[#Headers],[Kelas]]:Data_Siswa[[#This Row],[Kelas]],Data_Siswa[[#This Row],[Kelas]]))</f>
        <v>11 TKJ 2-28</v>
      </c>
    </row>
    <row r="774" spans="1:8" x14ac:dyDescent="0.3">
      <c r="A774" s="134">
        <f>IF(Data_Siswa[[#This Row],[Nama]]="","",COUNTA(Data_Siswa[[#Headers],[Nama]]:Data_Siswa[[#This Row],[Nama]])-1)</f>
        <v>770</v>
      </c>
      <c r="B774" s="135">
        <v>102425281</v>
      </c>
      <c r="C774" s="135" t="s">
        <v>1617</v>
      </c>
      <c r="D774" s="136" t="s">
        <v>1618</v>
      </c>
      <c r="E774" s="135" t="s">
        <v>4</v>
      </c>
      <c r="F774" s="135" t="s">
        <v>11</v>
      </c>
      <c r="G774" s="137">
        <f>IF(Data_Siswa[[#This Row],[Nama]]="","",IF(F774=F773,G773,G773+1))</f>
        <v>23</v>
      </c>
      <c r="H774" s="137" t="str">
        <f>CONCATENATE(Data_Siswa[[#This Row],[Kelas]],"-",COUNTIF(Data_Siswa[[#Headers],[Kelas]]:Data_Siswa[[#This Row],[Kelas]],Data_Siswa[[#This Row],[Kelas]]))</f>
        <v>11 TKJ 2-29</v>
      </c>
    </row>
    <row r="775" spans="1:8" x14ac:dyDescent="0.3">
      <c r="A775" s="134">
        <f>IF(Data_Siswa[[#This Row],[Nama]]="","",COUNTA(Data_Siswa[[#Headers],[Nama]]:Data_Siswa[[#This Row],[Nama]])-1)</f>
        <v>771</v>
      </c>
      <c r="B775" s="135">
        <v>102425282</v>
      </c>
      <c r="C775" s="135" t="s">
        <v>1619</v>
      </c>
      <c r="D775" s="136" t="s">
        <v>1620</v>
      </c>
      <c r="E775" s="135" t="s">
        <v>3</v>
      </c>
      <c r="F775" s="135" t="s">
        <v>11</v>
      </c>
      <c r="G775" s="137">
        <f>IF(Data_Siswa[[#This Row],[Nama]]="","",IF(F775=F774,G774,G774+1))</f>
        <v>23</v>
      </c>
      <c r="H775" s="137" t="str">
        <f>CONCATENATE(Data_Siswa[[#This Row],[Kelas]],"-",COUNTIF(Data_Siswa[[#Headers],[Kelas]]:Data_Siswa[[#This Row],[Kelas]],Data_Siswa[[#This Row],[Kelas]]))</f>
        <v>11 TKJ 2-30</v>
      </c>
    </row>
    <row r="776" spans="1:8" x14ac:dyDescent="0.3">
      <c r="A776" s="134">
        <f>IF(Data_Siswa[[#This Row],[Nama]]="","",COUNTA(Data_Siswa[[#Headers],[Nama]]:Data_Siswa[[#This Row],[Nama]])-1)</f>
        <v>772</v>
      </c>
      <c r="B776" s="135">
        <v>102425283</v>
      </c>
      <c r="C776" s="135" t="s">
        <v>1621</v>
      </c>
      <c r="D776" s="136" t="s">
        <v>1622</v>
      </c>
      <c r="E776" s="135" t="s">
        <v>4</v>
      </c>
      <c r="F776" s="135" t="s">
        <v>11</v>
      </c>
      <c r="G776" s="137">
        <f>IF(Data_Siswa[[#This Row],[Nama]]="","",IF(F776=F775,G775,G775+1))</f>
        <v>23</v>
      </c>
      <c r="H776" s="137" t="str">
        <f>CONCATENATE(Data_Siswa[[#This Row],[Kelas]],"-",COUNTIF(Data_Siswa[[#Headers],[Kelas]]:Data_Siswa[[#This Row],[Kelas]],Data_Siswa[[#This Row],[Kelas]]))</f>
        <v>11 TKJ 2-31</v>
      </c>
    </row>
    <row r="777" spans="1:8" x14ac:dyDescent="0.3">
      <c r="A777" s="134">
        <f>IF(Data_Siswa[[#This Row],[Nama]]="","",COUNTA(Data_Siswa[[#Headers],[Nama]]:Data_Siswa[[#This Row],[Nama]])-1)</f>
        <v>773</v>
      </c>
      <c r="B777" s="135">
        <v>102425284</v>
      </c>
      <c r="C777" s="135" t="s">
        <v>1623</v>
      </c>
      <c r="D777" s="136" t="s">
        <v>1624</v>
      </c>
      <c r="E777" s="135" t="s">
        <v>3</v>
      </c>
      <c r="F777" s="135" t="s">
        <v>11</v>
      </c>
      <c r="G777" s="137">
        <f>IF(Data_Siswa[[#This Row],[Nama]]="","",IF(F777=F776,G776,G776+1))</f>
        <v>23</v>
      </c>
      <c r="H777" s="137" t="str">
        <f>CONCATENATE(Data_Siswa[[#This Row],[Kelas]],"-",COUNTIF(Data_Siswa[[#Headers],[Kelas]]:Data_Siswa[[#This Row],[Kelas]],Data_Siswa[[#This Row],[Kelas]]))</f>
        <v>11 TKJ 2-32</v>
      </c>
    </row>
    <row r="778" spans="1:8" x14ac:dyDescent="0.3">
      <c r="A778" s="134">
        <f>IF(Data_Siswa[[#This Row],[Nama]]="","",COUNTA(Data_Siswa[[#Headers],[Nama]]:Data_Siswa[[#This Row],[Nama]])-1)</f>
        <v>774</v>
      </c>
      <c r="B778" s="135">
        <v>102425285</v>
      </c>
      <c r="C778" s="135" t="s">
        <v>1625</v>
      </c>
      <c r="D778" s="136" t="s">
        <v>1626</v>
      </c>
      <c r="E778" s="135" t="s">
        <v>4</v>
      </c>
      <c r="F778" s="135" t="s">
        <v>11</v>
      </c>
      <c r="G778" s="137">
        <f>IF(Data_Siswa[[#This Row],[Nama]]="","",IF(F778=F777,G777,G777+1))</f>
        <v>23</v>
      </c>
      <c r="H778" s="137" t="str">
        <f>CONCATENATE(Data_Siswa[[#This Row],[Kelas]],"-",COUNTIF(Data_Siswa[[#Headers],[Kelas]]:Data_Siswa[[#This Row],[Kelas]],Data_Siswa[[#This Row],[Kelas]]))</f>
        <v>11 TKJ 2-33</v>
      </c>
    </row>
    <row r="779" spans="1:8" x14ac:dyDescent="0.3">
      <c r="A779" s="134">
        <f>IF(Data_Siswa[[#This Row],[Nama]]="","",COUNTA(Data_Siswa[[#Headers],[Nama]]:Data_Siswa[[#This Row],[Nama]])-1)</f>
        <v>775</v>
      </c>
      <c r="B779" s="135">
        <v>102425286</v>
      </c>
      <c r="C779" s="135" t="s">
        <v>1627</v>
      </c>
      <c r="D779" s="136" t="s">
        <v>1628</v>
      </c>
      <c r="E779" s="135" t="s">
        <v>4</v>
      </c>
      <c r="F779" s="135" t="s">
        <v>11</v>
      </c>
      <c r="G779" s="137">
        <f>IF(Data_Siswa[[#This Row],[Nama]]="","",IF(F779=F778,G778,G778+1))</f>
        <v>23</v>
      </c>
      <c r="H779" s="137" t="str">
        <f>CONCATENATE(Data_Siswa[[#This Row],[Kelas]],"-",COUNTIF(Data_Siswa[[#Headers],[Kelas]]:Data_Siswa[[#This Row],[Kelas]],Data_Siswa[[#This Row],[Kelas]]))</f>
        <v>11 TKJ 2-34</v>
      </c>
    </row>
    <row r="780" spans="1:8" x14ac:dyDescent="0.3">
      <c r="A780" s="134">
        <f>IF(Data_Siswa[[#This Row],[Nama]]="","",COUNTA(Data_Siswa[[#Headers],[Nama]]:Data_Siswa[[#This Row],[Nama]])-1)</f>
        <v>776</v>
      </c>
      <c r="B780" s="135">
        <v>102425287</v>
      </c>
      <c r="C780" s="135" t="s">
        <v>1629</v>
      </c>
      <c r="D780" s="136" t="s">
        <v>1630</v>
      </c>
      <c r="E780" s="135" t="s">
        <v>4</v>
      </c>
      <c r="F780" s="135" t="s">
        <v>11</v>
      </c>
      <c r="G780" s="137">
        <f>IF(Data_Siswa[[#This Row],[Nama]]="","",IF(F780=F779,G779,G779+1))</f>
        <v>23</v>
      </c>
      <c r="H780" s="137" t="str">
        <f>CONCATENATE(Data_Siswa[[#This Row],[Kelas]],"-",COUNTIF(Data_Siswa[[#Headers],[Kelas]]:Data_Siswa[[#This Row],[Kelas]],Data_Siswa[[#This Row],[Kelas]]))</f>
        <v>11 TKJ 2-35</v>
      </c>
    </row>
    <row r="781" spans="1:8" x14ac:dyDescent="0.3">
      <c r="A781" s="134">
        <f>IF(Data_Siswa[[#This Row],[Nama]]="","",COUNTA(Data_Siswa[[#Headers],[Nama]]:Data_Siswa[[#This Row],[Nama]])-1)</f>
        <v>777</v>
      </c>
      <c r="B781" s="135">
        <v>102425288</v>
      </c>
      <c r="C781" s="135" t="s">
        <v>1631</v>
      </c>
      <c r="D781" s="136" t="s">
        <v>1632</v>
      </c>
      <c r="E781" s="135" t="s">
        <v>4</v>
      </c>
      <c r="F781" s="135" t="s">
        <v>12</v>
      </c>
      <c r="G781" s="137">
        <f>IF(Data_Siswa[[#This Row],[Nama]]="","",IF(F781=F780,G780,G780+1))</f>
        <v>24</v>
      </c>
      <c r="H781" s="137" t="str">
        <f>CONCATENATE(Data_Siswa[[#This Row],[Kelas]],"-",COUNTIF(Data_Siswa[[#Headers],[Kelas]]:Data_Siswa[[#This Row],[Kelas]],Data_Siswa[[#This Row],[Kelas]]))</f>
        <v>11 TKJ 3-1</v>
      </c>
    </row>
    <row r="782" spans="1:8" x14ac:dyDescent="0.3">
      <c r="A782" s="134">
        <f>IF(Data_Siswa[[#This Row],[Nama]]="","",COUNTA(Data_Siswa[[#Headers],[Nama]]:Data_Siswa[[#This Row],[Nama]])-1)</f>
        <v>778</v>
      </c>
      <c r="B782" s="135">
        <v>102425290</v>
      </c>
      <c r="C782" s="135" t="s">
        <v>1633</v>
      </c>
      <c r="D782" s="136" t="s">
        <v>1634</v>
      </c>
      <c r="E782" s="135" t="s">
        <v>4</v>
      </c>
      <c r="F782" s="135" t="s">
        <v>12</v>
      </c>
      <c r="G782" s="137">
        <f>IF(Data_Siswa[[#This Row],[Nama]]="","",IF(F782=F781,G781,G781+1))</f>
        <v>24</v>
      </c>
      <c r="H782" s="137" t="str">
        <f>CONCATENATE(Data_Siswa[[#This Row],[Kelas]],"-",COUNTIF(Data_Siswa[[#Headers],[Kelas]]:Data_Siswa[[#This Row],[Kelas]],Data_Siswa[[#This Row],[Kelas]]))</f>
        <v>11 TKJ 3-2</v>
      </c>
    </row>
    <row r="783" spans="1:8" x14ac:dyDescent="0.3">
      <c r="A783" s="134">
        <f>IF(Data_Siswa[[#This Row],[Nama]]="","",COUNTA(Data_Siswa[[#Headers],[Nama]]:Data_Siswa[[#This Row],[Nama]])-1)</f>
        <v>779</v>
      </c>
      <c r="B783" s="135">
        <v>102425291</v>
      </c>
      <c r="C783" s="135" t="s">
        <v>1635</v>
      </c>
      <c r="D783" s="136" t="s">
        <v>1636</v>
      </c>
      <c r="E783" s="135" t="s">
        <v>4</v>
      </c>
      <c r="F783" s="135" t="s">
        <v>12</v>
      </c>
      <c r="G783" s="137">
        <f>IF(Data_Siswa[[#This Row],[Nama]]="","",IF(F783=F782,G782,G782+1))</f>
        <v>24</v>
      </c>
      <c r="H783" s="137" t="str">
        <f>CONCATENATE(Data_Siswa[[#This Row],[Kelas]],"-",COUNTIF(Data_Siswa[[#Headers],[Kelas]]:Data_Siswa[[#This Row],[Kelas]],Data_Siswa[[#This Row],[Kelas]]))</f>
        <v>11 TKJ 3-3</v>
      </c>
    </row>
    <row r="784" spans="1:8" x14ac:dyDescent="0.3">
      <c r="A784" s="134">
        <f>IF(Data_Siswa[[#This Row],[Nama]]="","",COUNTA(Data_Siswa[[#Headers],[Nama]]:Data_Siswa[[#This Row],[Nama]])-1)</f>
        <v>780</v>
      </c>
      <c r="B784" s="135">
        <v>102425292</v>
      </c>
      <c r="C784" s="135" t="s">
        <v>1637</v>
      </c>
      <c r="D784" s="136" t="s">
        <v>1638</v>
      </c>
      <c r="E784" s="135" t="s">
        <v>4</v>
      </c>
      <c r="F784" s="135" t="s">
        <v>12</v>
      </c>
      <c r="G784" s="137">
        <f>IF(Data_Siswa[[#This Row],[Nama]]="","",IF(F784=F783,G783,G783+1))</f>
        <v>24</v>
      </c>
      <c r="H784" s="137" t="str">
        <f>CONCATENATE(Data_Siswa[[#This Row],[Kelas]],"-",COUNTIF(Data_Siswa[[#Headers],[Kelas]]:Data_Siswa[[#This Row],[Kelas]],Data_Siswa[[#This Row],[Kelas]]))</f>
        <v>11 TKJ 3-4</v>
      </c>
    </row>
    <row r="785" spans="1:8" x14ac:dyDescent="0.3">
      <c r="A785" s="134">
        <f>IF(Data_Siswa[[#This Row],[Nama]]="","",COUNTA(Data_Siswa[[#Headers],[Nama]]:Data_Siswa[[#This Row],[Nama]])-1)</f>
        <v>781</v>
      </c>
      <c r="B785" s="135">
        <v>102425293</v>
      </c>
      <c r="C785" s="135" t="s">
        <v>1639</v>
      </c>
      <c r="D785" s="136" t="s">
        <v>1640</v>
      </c>
      <c r="E785" s="135" t="s">
        <v>4</v>
      </c>
      <c r="F785" s="135" t="s">
        <v>12</v>
      </c>
      <c r="G785" s="137">
        <f>IF(Data_Siswa[[#This Row],[Nama]]="","",IF(F785=F784,G784,G784+1))</f>
        <v>24</v>
      </c>
      <c r="H785" s="137" t="str">
        <f>CONCATENATE(Data_Siswa[[#This Row],[Kelas]],"-",COUNTIF(Data_Siswa[[#Headers],[Kelas]]:Data_Siswa[[#This Row],[Kelas]],Data_Siswa[[#This Row],[Kelas]]))</f>
        <v>11 TKJ 3-5</v>
      </c>
    </row>
    <row r="786" spans="1:8" x14ac:dyDescent="0.3">
      <c r="A786" s="134">
        <f>IF(Data_Siswa[[#This Row],[Nama]]="","",COUNTA(Data_Siswa[[#Headers],[Nama]]:Data_Siswa[[#This Row],[Nama]])-1)</f>
        <v>782</v>
      </c>
      <c r="B786" s="135">
        <v>102425294</v>
      </c>
      <c r="C786" s="135" t="s">
        <v>1641</v>
      </c>
      <c r="D786" s="136" t="s">
        <v>1642</v>
      </c>
      <c r="E786" s="135" t="s">
        <v>4</v>
      </c>
      <c r="F786" s="135" t="s">
        <v>12</v>
      </c>
      <c r="G786" s="137">
        <f>IF(Data_Siswa[[#This Row],[Nama]]="","",IF(F786=F785,G785,G785+1))</f>
        <v>24</v>
      </c>
      <c r="H786" s="137" t="str">
        <f>CONCATENATE(Data_Siswa[[#This Row],[Kelas]],"-",COUNTIF(Data_Siswa[[#Headers],[Kelas]]:Data_Siswa[[#This Row],[Kelas]],Data_Siswa[[#This Row],[Kelas]]))</f>
        <v>11 TKJ 3-6</v>
      </c>
    </row>
    <row r="787" spans="1:8" x14ac:dyDescent="0.3">
      <c r="A787" s="134">
        <f>IF(Data_Siswa[[#This Row],[Nama]]="","",COUNTA(Data_Siswa[[#Headers],[Nama]]:Data_Siswa[[#This Row],[Nama]])-1)</f>
        <v>783</v>
      </c>
      <c r="B787" s="135">
        <v>102425295</v>
      </c>
      <c r="C787" s="135" t="s">
        <v>1643</v>
      </c>
      <c r="D787" s="136" t="s">
        <v>1644</v>
      </c>
      <c r="E787" s="135" t="s">
        <v>4</v>
      </c>
      <c r="F787" s="135" t="s">
        <v>12</v>
      </c>
      <c r="G787" s="137">
        <f>IF(Data_Siswa[[#This Row],[Nama]]="","",IF(F787=F786,G786,G786+1))</f>
        <v>24</v>
      </c>
      <c r="H787" s="137" t="str">
        <f>CONCATENATE(Data_Siswa[[#This Row],[Kelas]],"-",COUNTIF(Data_Siswa[[#Headers],[Kelas]]:Data_Siswa[[#This Row],[Kelas]],Data_Siswa[[#This Row],[Kelas]]))</f>
        <v>11 TKJ 3-7</v>
      </c>
    </row>
    <row r="788" spans="1:8" x14ac:dyDescent="0.3">
      <c r="A788" s="134">
        <f>IF(Data_Siswa[[#This Row],[Nama]]="","",COUNTA(Data_Siswa[[#Headers],[Nama]]:Data_Siswa[[#This Row],[Nama]])-1)</f>
        <v>784</v>
      </c>
      <c r="B788" s="135">
        <v>102425296</v>
      </c>
      <c r="C788" s="135" t="s">
        <v>1645</v>
      </c>
      <c r="D788" s="136" t="s">
        <v>1646</v>
      </c>
      <c r="E788" s="135" t="s">
        <v>4</v>
      </c>
      <c r="F788" s="135" t="s">
        <v>12</v>
      </c>
      <c r="G788" s="137">
        <f>IF(Data_Siswa[[#This Row],[Nama]]="","",IF(F788=F787,G787,G787+1))</f>
        <v>24</v>
      </c>
      <c r="H788" s="137" t="str">
        <f>CONCATENATE(Data_Siswa[[#This Row],[Kelas]],"-",COUNTIF(Data_Siswa[[#Headers],[Kelas]]:Data_Siswa[[#This Row],[Kelas]],Data_Siswa[[#This Row],[Kelas]]))</f>
        <v>11 TKJ 3-8</v>
      </c>
    </row>
    <row r="789" spans="1:8" x14ac:dyDescent="0.3">
      <c r="A789" s="134">
        <f>IF(Data_Siswa[[#This Row],[Nama]]="","",COUNTA(Data_Siswa[[#Headers],[Nama]]:Data_Siswa[[#This Row],[Nama]])-1)</f>
        <v>785</v>
      </c>
      <c r="B789" s="135">
        <v>102425297</v>
      </c>
      <c r="C789" s="135" t="s">
        <v>1647</v>
      </c>
      <c r="D789" s="136" t="s">
        <v>1648</v>
      </c>
      <c r="E789" s="135" t="s">
        <v>4</v>
      </c>
      <c r="F789" s="135" t="s">
        <v>12</v>
      </c>
      <c r="G789" s="137">
        <f>IF(Data_Siswa[[#This Row],[Nama]]="","",IF(F789=F788,G788,G788+1))</f>
        <v>24</v>
      </c>
      <c r="H789" s="137" t="str">
        <f>CONCATENATE(Data_Siswa[[#This Row],[Kelas]],"-",COUNTIF(Data_Siswa[[#Headers],[Kelas]]:Data_Siswa[[#This Row],[Kelas]],Data_Siswa[[#This Row],[Kelas]]))</f>
        <v>11 TKJ 3-9</v>
      </c>
    </row>
    <row r="790" spans="1:8" x14ac:dyDescent="0.3">
      <c r="A790" s="134">
        <f>IF(Data_Siswa[[#This Row],[Nama]]="","",COUNTA(Data_Siswa[[#Headers],[Nama]]:Data_Siswa[[#This Row],[Nama]])-1)</f>
        <v>786</v>
      </c>
      <c r="B790" s="135">
        <v>102425298</v>
      </c>
      <c r="C790" s="135" t="s">
        <v>1649</v>
      </c>
      <c r="D790" s="136" t="s">
        <v>1650</v>
      </c>
      <c r="E790" s="135" t="s">
        <v>4</v>
      </c>
      <c r="F790" s="135" t="s">
        <v>12</v>
      </c>
      <c r="G790" s="137">
        <f>IF(Data_Siswa[[#This Row],[Nama]]="","",IF(F790=F789,G789,G789+1))</f>
        <v>24</v>
      </c>
      <c r="H790" s="137" t="str">
        <f>CONCATENATE(Data_Siswa[[#This Row],[Kelas]],"-",COUNTIF(Data_Siswa[[#Headers],[Kelas]]:Data_Siswa[[#This Row],[Kelas]],Data_Siswa[[#This Row],[Kelas]]))</f>
        <v>11 TKJ 3-10</v>
      </c>
    </row>
    <row r="791" spans="1:8" x14ac:dyDescent="0.3">
      <c r="A791" s="134">
        <f>IF(Data_Siswa[[#This Row],[Nama]]="","",COUNTA(Data_Siswa[[#Headers],[Nama]]:Data_Siswa[[#This Row],[Nama]])-1)</f>
        <v>787</v>
      </c>
      <c r="B791" s="135">
        <v>102425299</v>
      </c>
      <c r="C791" s="135" t="s">
        <v>1651</v>
      </c>
      <c r="D791" s="136" t="s">
        <v>1652</v>
      </c>
      <c r="E791" s="135" t="s">
        <v>4</v>
      </c>
      <c r="F791" s="135" t="s">
        <v>12</v>
      </c>
      <c r="G791" s="137">
        <f>IF(Data_Siswa[[#This Row],[Nama]]="","",IF(F791=F790,G790,G790+1))</f>
        <v>24</v>
      </c>
      <c r="H791" s="137" t="str">
        <f>CONCATENATE(Data_Siswa[[#This Row],[Kelas]],"-",COUNTIF(Data_Siswa[[#Headers],[Kelas]]:Data_Siswa[[#This Row],[Kelas]],Data_Siswa[[#This Row],[Kelas]]))</f>
        <v>11 TKJ 3-11</v>
      </c>
    </row>
    <row r="792" spans="1:8" x14ac:dyDescent="0.3">
      <c r="A792" s="134">
        <f>IF(Data_Siswa[[#This Row],[Nama]]="","",COUNTA(Data_Siswa[[#Headers],[Nama]]:Data_Siswa[[#This Row],[Nama]])-1)</f>
        <v>788</v>
      </c>
      <c r="B792" s="135">
        <v>102425300</v>
      </c>
      <c r="C792" s="135" t="s">
        <v>1653</v>
      </c>
      <c r="D792" s="136" t="s">
        <v>1654</v>
      </c>
      <c r="E792" s="135" t="s">
        <v>4</v>
      </c>
      <c r="F792" s="135" t="s">
        <v>12</v>
      </c>
      <c r="G792" s="137">
        <f>IF(Data_Siswa[[#This Row],[Nama]]="","",IF(F792=F791,G791,G791+1))</f>
        <v>24</v>
      </c>
      <c r="H792" s="137" t="str">
        <f>CONCATENATE(Data_Siswa[[#This Row],[Kelas]],"-",COUNTIF(Data_Siswa[[#Headers],[Kelas]]:Data_Siswa[[#This Row],[Kelas]],Data_Siswa[[#This Row],[Kelas]]))</f>
        <v>11 TKJ 3-12</v>
      </c>
    </row>
    <row r="793" spans="1:8" x14ac:dyDescent="0.3">
      <c r="A793" s="134">
        <f>IF(Data_Siswa[[#This Row],[Nama]]="","",COUNTA(Data_Siswa[[#Headers],[Nama]]:Data_Siswa[[#This Row],[Nama]])-1)</f>
        <v>789</v>
      </c>
      <c r="B793" s="135">
        <v>102425301</v>
      </c>
      <c r="C793" s="135" t="s">
        <v>1655</v>
      </c>
      <c r="D793" s="136" t="s">
        <v>1656</v>
      </c>
      <c r="E793" s="135" t="s">
        <v>4</v>
      </c>
      <c r="F793" s="135" t="s">
        <v>12</v>
      </c>
      <c r="G793" s="137">
        <f>IF(Data_Siswa[[#This Row],[Nama]]="","",IF(F793=F792,G792,G792+1))</f>
        <v>24</v>
      </c>
      <c r="H793" s="137" t="str">
        <f>CONCATENATE(Data_Siswa[[#This Row],[Kelas]],"-",COUNTIF(Data_Siswa[[#Headers],[Kelas]]:Data_Siswa[[#This Row],[Kelas]],Data_Siswa[[#This Row],[Kelas]]))</f>
        <v>11 TKJ 3-13</v>
      </c>
    </row>
    <row r="794" spans="1:8" x14ac:dyDescent="0.3">
      <c r="A794" s="134">
        <f>IF(Data_Siswa[[#This Row],[Nama]]="","",COUNTA(Data_Siswa[[#Headers],[Nama]]:Data_Siswa[[#This Row],[Nama]])-1)</f>
        <v>790</v>
      </c>
      <c r="B794" s="135">
        <v>102425302</v>
      </c>
      <c r="C794" s="135" t="s">
        <v>1657</v>
      </c>
      <c r="D794" s="136" t="s">
        <v>1658</v>
      </c>
      <c r="E794" s="135" t="s">
        <v>4</v>
      </c>
      <c r="F794" s="135" t="s">
        <v>12</v>
      </c>
      <c r="G794" s="137">
        <f>IF(Data_Siswa[[#This Row],[Nama]]="","",IF(F794=F793,G793,G793+1))</f>
        <v>24</v>
      </c>
      <c r="H794" s="137" t="str">
        <f>CONCATENATE(Data_Siswa[[#This Row],[Kelas]],"-",COUNTIF(Data_Siswa[[#Headers],[Kelas]]:Data_Siswa[[#This Row],[Kelas]],Data_Siswa[[#This Row],[Kelas]]))</f>
        <v>11 TKJ 3-14</v>
      </c>
    </row>
    <row r="795" spans="1:8" x14ac:dyDescent="0.3">
      <c r="A795" s="134">
        <f>IF(Data_Siswa[[#This Row],[Nama]]="","",COUNTA(Data_Siswa[[#Headers],[Nama]]:Data_Siswa[[#This Row],[Nama]])-1)</f>
        <v>791</v>
      </c>
      <c r="B795" s="135">
        <v>102425303</v>
      </c>
      <c r="C795" s="135" t="s">
        <v>1659</v>
      </c>
      <c r="D795" s="136" t="s">
        <v>1660</v>
      </c>
      <c r="E795" s="135" t="s">
        <v>4</v>
      </c>
      <c r="F795" s="135" t="s">
        <v>12</v>
      </c>
      <c r="G795" s="137">
        <f>IF(Data_Siswa[[#This Row],[Nama]]="","",IF(F795=F794,G794,G794+1))</f>
        <v>24</v>
      </c>
      <c r="H795" s="137" t="str">
        <f>CONCATENATE(Data_Siswa[[#This Row],[Kelas]],"-",COUNTIF(Data_Siswa[[#Headers],[Kelas]]:Data_Siswa[[#This Row],[Kelas]],Data_Siswa[[#This Row],[Kelas]]))</f>
        <v>11 TKJ 3-15</v>
      </c>
    </row>
    <row r="796" spans="1:8" x14ac:dyDescent="0.3">
      <c r="A796" s="134">
        <f>IF(Data_Siswa[[#This Row],[Nama]]="","",COUNTA(Data_Siswa[[#Headers],[Nama]]:Data_Siswa[[#This Row],[Nama]])-1)</f>
        <v>792</v>
      </c>
      <c r="B796" s="135">
        <v>102425304</v>
      </c>
      <c r="C796" s="135" t="s">
        <v>1661</v>
      </c>
      <c r="D796" s="136" t="s">
        <v>1662</v>
      </c>
      <c r="E796" s="135" t="s">
        <v>4</v>
      </c>
      <c r="F796" s="135" t="s">
        <v>12</v>
      </c>
      <c r="G796" s="137">
        <f>IF(Data_Siswa[[#This Row],[Nama]]="","",IF(F796=F795,G795,G795+1))</f>
        <v>24</v>
      </c>
      <c r="H796" s="137" t="str">
        <f>CONCATENATE(Data_Siswa[[#This Row],[Kelas]],"-",COUNTIF(Data_Siswa[[#Headers],[Kelas]]:Data_Siswa[[#This Row],[Kelas]],Data_Siswa[[#This Row],[Kelas]]))</f>
        <v>11 TKJ 3-16</v>
      </c>
    </row>
    <row r="797" spans="1:8" x14ac:dyDescent="0.3">
      <c r="A797" s="134">
        <f>IF(Data_Siswa[[#This Row],[Nama]]="","",COUNTA(Data_Siswa[[#Headers],[Nama]]:Data_Siswa[[#This Row],[Nama]])-1)</f>
        <v>793</v>
      </c>
      <c r="B797" s="135">
        <v>102425305</v>
      </c>
      <c r="C797" s="135" t="s">
        <v>1663</v>
      </c>
      <c r="D797" s="136" t="s">
        <v>1664</v>
      </c>
      <c r="E797" s="135" t="s">
        <v>3</v>
      </c>
      <c r="F797" s="135" t="s">
        <v>12</v>
      </c>
      <c r="G797" s="137">
        <f>IF(Data_Siswa[[#This Row],[Nama]]="","",IF(F797=F796,G796,G796+1))</f>
        <v>24</v>
      </c>
      <c r="H797" s="137" t="str">
        <f>CONCATENATE(Data_Siswa[[#This Row],[Kelas]],"-",COUNTIF(Data_Siswa[[#Headers],[Kelas]]:Data_Siswa[[#This Row],[Kelas]],Data_Siswa[[#This Row],[Kelas]]))</f>
        <v>11 TKJ 3-17</v>
      </c>
    </row>
    <row r="798" spans="1:8" x14ac:dyDescent="0.3">
      <c r="A798" s="134">
        <f>IF(Data_Siswa[[#This Row],[Nama]]="","",COUNTA(Data_Siswa[[#Headers],[Nama]]:Data_Siswa[[#This Row],[Nama]])-1)</f>
        <v>794</v>
      </c>
      <c r="B798" s="135">
        <v>102425306</v>
      </c>
      <c r="C798" s="135" t="s">
        <v>1532</v>
      </c>
      <c r="D798" s="136" t="s">
        <v>1533</v>
      </c>
      <c r="E798" s="135" t="s">
        <v>3</v>
      </c>
      <c r="F798" s="135" t="s">
        <v>12</v>
      </c>
      <c r="G798" s="137">
        <f>IF(Data_Siswa[[#This Row],[Nama]]="","",IF(F798=F797,G797,G797+1))</f>
        <v>24</v>
      </c>
      <c r="H798" s="137" t="str">
        <f>CONCATENATE(Data_Siswa[[#This Row],[Kelas]],"-",COUNTIF(Data_Siswa[[#Headers],[Kelas]]:Data_Siswa[[#This Row],[Kelas]],Data_Siswa[[#This Row],[Kelas]]))</f>
        <v>11 TKJ 3-18</v>
      </c>
    </row>
    <row r="799" spans="1:8" x14ac:dyDescent="0.3">
      <c r="A799" s="134">
        <f>IF(Data_Siswa[[#This Row],[Nama]]="","",COUNTA(Data_Siswa[[#Headers],[Nama]]:Data_Siswa[[#This Row],[Nama]])-1)</f>
        <v>795</v>
      </c>
      <c r="B799" s="135">
        <v>102425307</v>
      </c>
      <c r="C799" s="135" t="s">
        <v>1665</v>
      </c>
      <c r="D799" s="136" t="s">
        <v>1666</v>
      </c>
      <c r="E799" s="135" t="s">
        <v>3</v>
      </c>
      <c r="F799" s="135" t="s">
        <v>12</v>
      </c>
      <c r="G799" s="137">
        <f>IF(Data_Siswa[[#This Row],[Nama]]="","",IF(F799=F798,G798,G798+1))</f>
        <v>24</v>
      </c>
      <c r="H799" s="137" t="str">
        <f>CONCATENATE(Data_Siswa[[#This Row],[Kelas]],"-",COUNTIF(Data_Siswa[[#Headers],[Kelas]]:Data_Siswa[[#This Row],[Kelas]],Data_Siswa[[#This Row],[Kelas]]))</f>
        <v>11 TKJ 3-19</v>
      </c>
    </row>
    <row r="800" spans="1:8" x14ac:dyDescent="0.3">
      <c r="A800" s="134">
        <f>IF(Data_Siswa[[#This Row],[Nama]]="","",COUNTA(Data_Siswa[[#Headers],[Nama]]:Data_Siswa[[#This Row],[Nama]])-1)</f>
        <v>796</v>
      </c>
      <c r="B800" s="135">
        <v>102425308</v>
      </c>
      <c r="C800" s="135" t="s">
        <v>1667</v>
      </c>
      <c r="D800" s="136" t="s">
        <v>1668</v>
      </c>
      <c r="E800" s="135" t="s">
        <v>3</v>
      </c>
      <c r="F800" s="135" t="s">
        <v>12</v>
      </c>
      <c r="G800" s="137">
        <f>IF(Data_Siswa[[#This Row],[Nama]]="","",IF(F800=F799,G799,G799+1))</f>
        <v>24</v>
      </c>
      <c r="H800" s="137" t="str">
        <f>CONCATENATE(Data_Siswa[[#This Row],[Kelas]],"-",COUNTIF(Data_Siswa[[#Headers],[Kelas]]:Data_Siswa[[#This Row],[Kelas]],Data_Siswa[[#This Row],[Kelas]]))</f>
        <v>11 TKJ 3-20</v>
      </c>
    </row>
    <row r="801" spans="1:8" x14ac:dyDescent="0.3">
      <c r="A801" s="134">
        <f>IF(Data_Siswa[[#This Row],[Nama]]="","",COUNTA(Data_Siswa[[#Headers],[Nama]]:Data_Siswa[[#This Row],[Nama]])-1)</f>
        <v>797</v>
      </c>
      <c r="B801" s="135">
        <v>102425309</v>
      </c>
      <c r="C801" s="135" t="s">
        <v>1669</v>
      </c>
      <c r="D801" s="136" t="s">
        <v>1670</v>
      </c>
      <c r="E801" s="135" t="s">
        <v>3</v>
      </c>
      <c r="F801" s="135" t="s">
        <v>12</v>
      </c>
      <c r="G801" s="137">
        <f>IF(Data_Siswa[[#This Row],[Nama]]="","",IF(F801=F800,G800,G800+1))</f>
        <v>24</v>
      </c>
      <c r="H801" s="137" t="str">
        <f>CONCATENATE(Data_Siswa[[#This Row],[Kelas]],"-",COUNTIF(Data_Siswa[[#Headers],[Kelas]]:Data_Siswa[[#This Row],[Kelas]],Data_Siswa[[#This Row],[Kelas]]))</f>
        <v>11 TKJ 3-21</v>
      </c>
    </row>
    <row r="802" spans="1:8" x14ac:dyDescent="0.3">
      <c r="A802" s="134">
        <f>IF(Data_Siswa[[#This Row],[Nama]]="","",COUNTA(Data_Siswa[[#Headers],[Nama]]:Data_Siswa[[#This Row],[Nama]])-1)</f>
        <v>798</v>
      </c>
      <c r="B802" s="135">
        <v>102425310</v>
      </c>
      <c r="C802" s="135" t="s">
        <v>1671</v>
      </c>
      <c r="D802" s="136" t="s">
        <v>1672</v>
      </c>
      <c r="E802" s="135" t="s">
        <v>4</v>
      </c>
      <c r="F802" s="135" t="s">
        <v>12</v>
      </c>
      <c r="G802" s="137">
        <f>IF(Data_Siswa[[#This Row],[Nama]]="","",IF(F802=F801,G801,G801+1))</f>
        <v>24</v>
      </c>
      <c r="H802" s="137" t="str">
        <f>CONCATENATE(Data_Siswa[[#This Row],[Kelas]],"-",COUNTIF(Data_Siswa[[#Headers],[Kelas]]:Data_Siswa[[#This Row],[Kelas]],Data_Siswa[[#This Row],[Kelas]]))</f>
        <v>11 TKJ 3-22</v>
      </c>
    </row>
    <row r="803" spans="1:8" x14ac:dyDescent="0.3">
      <c r="A803" s="134">
        <f>IF(Data_Siswa[[#This Row],[Nama]]="","",COUNTA(Data_Siswa[[#Headers],[Nama]]:Data_Siswa[[#This Row],[Nama]])-1)</f>
        <v>799</v>
      </c>
      <c r="B803" s="135">
        <v>102425311</v>
      </c>
      <c r="C803" s="135" t="s">
        <v>1542</v>
      </c>
      <c r="D803" s="136" t="s">
        <v>1543</v>
      </c>
      <c r="E803" s="135" t="s">
        <v>3</v>
      </c>
      <c r="F803" s="135" t="s">
        <v>12</v>
      </c>
      <c r="G803" s="137">
        <f>IF(Data_Siswa[[#This Row],[Nama]]="","",IF(F803=F802,G802,G802+1))</f>
        <v>24</v>
      </c>
      <c r="H803" s="137" t="str">
        <f>CONCATENATE(Data_Siswa[[#This Row],[Kelas]],"-",COUNTIF(Data_Siswa[[#Headers],[Kelas]]:Data_Siswa[[#This Row],[Kelas]],Data_Siswa[[#This Row],[Kelas]]))</f>
        <v>11 TKJ 3-23</v>
      </c>
    </row>
    <row r="804" spans="1:8" x14ac:dyDescent="0.3">
      <c r="A804" s="134">
        <f>IF(Data_Siswa[[#This Row],[Nama]]="","",COUNTA(Data_Siswa[[#Headers],[Nama]]:Data_Siswa[[#This Row],[Nama]])-1)</f>
        <v>800</v>
      </c>
      <c r="B804" s="135">
        <v>102425312</v>
      </c>
      <c r="C804" s="135" t="s">
        <v>1544</v>
      </c>
      <c r="D804" s="136" t="s">
        <v>1545</v>
      </c>
      <c r="E804" s="135" t="s">
        <v>3</v>
      </c>
      <c r="F804" s="135" t="s">
        <v>12</v>
      </c>
      <c r="G804" s="137">
        <f>IF(Data_Siswa[[#This Row],[Nama]]="","",IF(F804=F803,G803,G803+1))</f>
        <v>24</v>
      </c>
      <c r="H804" s="137" t="str">
        <f>CONCATENATE(Data_Siswa[[#This Row],[Kelas]],"-",COUNTIF(Data_Siswa[[#Headers],[Kelas]]:Data_Siswa[[#This Row],[Kelas]],Data_Siswa[[#This Row],[Kelas]]))</f>
        <v>11 TKJ 3-24</v>
      </c>
    </row>
    <row r="805" spans="1:8" x14ac:dyDescent="0.3">
      <c r="A805" s="134">
        <f>IF(Data_Siswa[[#This Row],[Nama]]="","",COUNTA(Data_Siswa[[#Headers],[Nama]]:Data_Siswa[[#This Row],[Nama]])-1)</f>
        <v>801</v>
      </c>
      <c r="B805" s="135">
        <v>102425313</v>
      </c>
      <c r="C805" s="135" t="s">
        <v>1673</v>
      </c>
      <c r="D805" s="136" t="s">
        <v>1674</v>
      </c>
      <c r="E805" s="135" t="s">
        <v>3</v>
      </c>
      <c r="F805" s="135" t="s">
        <v>12</v>
      </c>
      <c r="G805" s="137">
        <f>IF(Data_Siswa[[#This Row],[Nama]]="","",IF(F805=F804,G804,G804+1))</f>
        <v>24</v>
      </c>
      <c r="H805" s="137" t="str">
        <f>CONCATENATE(Data_Siswa[[#This Row],[Kelas]],"-",COUNTIF(Data_Siswa[[#Headers],[Kelas]]:Data_Siswa[[#This Row],[Kelas]],Data_Siswa[[#This Row],[Kelas]]))</f>
        <v>11 TKJ 3-25</v>
      </c>
    </row>
    <row r="806" spans="1:8" x14ac:dyDescent="0.3">
      <c r="A806" s="134">
        <f>IF(Data_Siswa[[#This Row],[Nama]]="","",COUNTA(Data_Siswa[[#Headers],[Nama]]:Data_Siswa[[#This Row],[Nama]])-1)</f>
        <v>802</v>
      </c>
      <c r="B806" s="135">
        <v>102425314</v>
      </c>
      <c r="C806" s="135" t="s">
        <v>1675</v>
      </c>
      <c r="D806" s="136" t="s">
        <v>1676</v>
      </c>
      <c r="E806" s="135" t="s">
        <v>4</v>
      </c>
      <c r="F806" s="135" t="s">
        <v>12</v>
      </c>
      <c r="G806" s="137">
        <f>IF(Data_Siswa[[#This Row],[Nama]]="","",IF(F806=F805,G805,G805+1))</f>
        <v>24</v>
      </c>
      <c r="H806" s="137" t="str">
        <f>CONCATENATE(Data_Siswa[[#This Row],[Kelas]],"-",COUNTIF(Data_Siswa[[#Headers],[Kelas]]:Data_Siswa[[#This Row],[Kelas]],Data_Siswa[[#This Row],[Kelas]]))</f>
        <v>11 TKJ 3-26</v>
      </c>
    </row>
    <row r="807" spans="1:8" x14ac:dyDescent="0.3">
      <c r="A807" s="134">
        <f>IF(Data_Siswa[[#This Row],[Nama]]="","",COUNTA(Data_Siswa[[#Headers],[Nama]]:Data_Siswa[[#This Row],[Nama]])-1)</f>
        <v>803</v>
      </c>
      <c r="B807" s="135">
        <v>102425315</v>
      </c>
      <c r="C807" s="135" t="s">
        <v>1677</v>
      </c>
      <c r="D807" s="136" t="s">
        <v>1678</v>
      </c>
      <c r="E807" s="135" t="s">
        <v>4</v>
      </c>
      <c r="F807" s="135" t="s">
        <v>12</v>
      </c>
      <c r="G807" s="137">
        <f>IF(Data_Siswa[[#This Row],[Nama]]="","",IF(F807=F806,G806,G806+1))</f>
        <v>24</v>
      </c>
      <c r="H807" s="137" t="str">
        <f>CONCATENATE(Data_Siswa[[#This Row],[Kelas]],"-",COUNTIF(Data_Siswa[[#Headers],[Kelas]]:Data_Siswa[[#This Row],[Kelas]],Data_Siswa[[#This Row],[Kelas]]))</f>
        <v>11 TKJ 3-27</v>
      </c>
    </row>
    <row r="808" spans="1:8" x14ac:dyDescent="0.3">
      <c r="A808" s="134">
        <f>IF(Data_Siswa[[#This Row],[Nama]]="","",COUNTA(Data_Siswa[[#Headers],[Nama]]:Data_Siswa[[#This Row],[Nama]])-1)</f>
        <v>804</v>
      </c>
      <c r="B808" s="135">
        <v>102425316</v>
      </c>
      <c r="C808" s="135" t="s">
        <v>1681</v>
      </c>
      <c r="D808" s="136" t="s">
        <v>1682</v>
      </c>
      <c r="E808" s="135" t="s">
        <v>4</v>
      </c>
      <c r="F808" s="135" t="s">
        <v>12</v>
      </c>
      <c r="G808" s="137">
        <f>IF(Data_Siswa[[#This Row],[Nama]]="","",IF(F808=F807,G807,G807+1))</f>
        <v>24</v>
      </c>
      <c r="H808" s="137" t="str">
        <f>CONCATENATE(Data_Siswa[[#This Row],[Kelas]],"-",COUNTIF(Data_Siswa[[#Headers],[Kelas]]:Data_Siswa[[#This Row],[Kelas]],Data_Siswa[[#This Row],[Kelas]]))</f>
        <v>11 TKJ 3-28</v>
      </c>
    </row>
    <row r="809" spans="1:8" x14ac:dyDescent="0.3">
      <c r="A809" s="134">
        <f>IF(Data_Siswa[[#This Row],[Nama]]="","",COUNTA(Data_Siswa[[#Headers],[Nama]]:Data_Siswa[[#This Row],[Nama]])-1)</f>
        <v>805</v>
      </c>
      <c r="B809" s="135">
        <v>102425317</v>
      </c>
      <c r="C809" s="135" t="s">
        <v>1685</v>
      </c>
      <c r="D809" s="136" t="s">
        <v>1686</v>
      </c>
      <c r="E809" s="135" t="s">
        <v>4</v>
      </c>
      <c r="F809" s="135" t="s">
        <v>12</v>
      </c>
      <c r="G809" s="137">
        <f>IF(Data_Siswa[[#This Row],[Nama]]="","",IF(F809=F808,G808,G808+1))</f>
        <v>24</v>
      </c>
      <c r="H809" s="137" t="str">
        <f>CONCATENATE(Data_Siswa[[#This Row],[Kelas]],"-",COUNTIF(Data_Siswa[[#Headers],[Kelas]]:Data_Siswa[[#This Row],[Kelas]],Data_Siswa[[#This Row],[Kelas]]))</f>
        <v>11 TKJ 3-29</v>
      </c>
    </row>
    <row r="810" spans="1:8" x14ac:dyDescent="0.3">
      <c r="A810" s="134">
        <f>IF(Data_Siswa[[#This Row],[Nama]]="","",COUNTA(Data_Siswa[[#Headers],[Nama]]:Data_Siswa[[#This Row],[Nama]])-1)</f>
        <v>806</v>
      </c>
      <c r="B810" s="135">
        <v>102425318</v>
      </c>
      <c r="C810" s="135" t="s">
        <v>1687</v>
      </c>
      <c r="D810" s="136" t="s">
        <v>1688</v>
      </c>
      <c r="E810" s="135" t="s">
        <v>4</v>
      </c>
      <c r="F810" s="135" t="s">
        <v>12</v>
      </c>
      <c r="G810" s="137">
        <f>IF(Data_Siswa[[#This Row],[Nama]]="","",IF(F810=F809,G809,G809+1))</f>
        <v>24</v>
      </c>
      <c r="H810" s="137" t="str">
        <f>CONCATENATE(Data_Siswa[[#This Row],[Kelas]],"-",COUNTIF(Data_Siswa[[#Headers],[Kelas]]:Data_Siswa[[#This Row],[Kelas]],Data_Siswa[[#This Row],[Kelas]]))</f>
        <v>11 TKJ 3-30</v>
      </c>
    </row>
    <row r="811" spans="1:8" x14ac:dyDescent="0.3">
      <c r="A811" s="134">
        <f>IF(Data_Siswa[[#This Row],[Nama]]="","",COUNTA(Data_Siswa[[#Headers],[Nama]]:Data_Siswa[[#This Row],[Nama]])-1)</f>
        <v>807</v>
      </c>
      <c r="B811" s="135">
        <v>102425319</v>
      </c>
      <c r="C811" s="135" t="s">
        <v>1691</v>
      </c>
      <c r="D811" s="136" t="s">
        <v>1692</v>
      </c>
      <c r="E811" s="135" t="s">
        <v>4</v>
      </c>
      <c r="F811" s="135" t="s">
        <v>12</v>
      </c>
      <c r="G811" s="137">
        <f>IF(Data_Siswa[[#This Row],[Nama]]="","",IF(F811=F810,G810,G810+1))</f>
        <v>24</v>
      </c>
      <c r="H811" s="137" t="str">
        <f>CONCATENATE(Data_Siswa[[#This Row],[Kelas]],"-",COUNTIF(Data_Siswa[[#Headers],[Kelas]]:Data_Siswa[[#This Row],[Kelas]],Data_Siswa[[#This Row],[Kelas]]))</f>
        <v>11 TKJ 3-31</v>
      </c>
    </row>
    <row r="812" spans="1:8" x14ac:dyDescent="0.3">
      <c r="A812" s="134">
        <f>IF(Data_Siswa[[#This Row],[Nama]]="","",COUNTA(Data_Siswa[[#Headers],[Nama]]:Data_Siswa[[#This Row],[Nama]])-1)</f>
        <v>808</v>
      </c>
      <c r="B812" s="135">
        <v>102425320</v>
      </c>
      <c r="C812" s="135" t="s">
        <v>1693</v>
      </c>
      <c r="D812" s="136" t="s">
        <v>1694</v>
      </c>
      <c r="E812" s="135" t="s">
        <v>4</v>
      </c>
      <c r="F812" s="135" t="s">
        <v>12</v>
      </c>
      <c r="G812" s="137">
        <f>IF(Data_Siswa[[#This Row],[Nama]]="","",IF(F812=F811,G811,G811+1))</f>
        <v>24</v>
      </c>
      <c r="H812" s="137" t="str">
        <f>CONCATENATE(Data_Siswa[[#This Row],[Kelas]],"-",COUNTIF(Data_Siswa[[#Headers],[Kelas]]:Data_Siswa[[#This Row],[Kelas]],Data_Siswa[[#This Row],[Kelas]]))</f>
        <v>11 TKJ 3-32</v>
      </c>
    </row>
    <row r="813" spans="1:8" x14ac:dyDescent="0.3">
      <c r="A813" s="134">
        <f>IF(Data_Siswa[[#This Row],[Nama]]="","",COUNTA(Data_Siswa[[#Headers],[Nama]]:Data_Siswa[[#This Row],[Nama]])-1)</f>
        <v>809</v>
      </c>
      <c r="B813" s="135">
        <v>102425321</v>
      </c>
      <c r="C813" s="135" t="s">
        <v>1695</v>
      </c>
      <c r="D813" s="136" t="s">
        <v>1696</v>
      </c>
      <c r="E813" s="135" t="s">
        <v>4</v>
      </c>
      <c r="F813" s="135" t="s">
        <v>12</v>
      </c>
      <c r="G813" s="137">
        <f>IF(Data_Siswa[[#This Row],[Nama]]="","",IF(F813=F812,G812,G812+1))</f>
        <v>24</v>
      </c>
      <c r="H813" s="137" t="str">
        <f>CONCATENATE(Data_Siswa[[#This Row],[Kelas]],"-",COUNTIF(Data_Siswa[[#Headers],[Kelas]]:Data_Siswa[[#This Row],[Kelas]],Data_Siswa[[#This Row],[Kelas]]))</f>
        <v>11 TKJ 3-33</v>
      </c>
    </row>
    <row r="814" spans="1:8" x14ac:dyDescent="0.3">
      <c r="A814" s="134">
        <f>IF(Data_Siswa[[#This Row],[Nama]]="","",COUNTA(Data_Siswa[[#Headers],[Nama]]:Data_Siswa[[#This Row],[Nama]])-1)</f>
        <v>810</v>
      </c>
      <c r="B814" s="135">
        <v>102425323</v>
      </c>
      <c r="C814" s="135" t="s">
        <v>1697</v>
      </c>
      <c r="D814" s="136" t="s">
        <v>1698</v>
      </c>
      <c r="E814" s="135" t="s">
        <v>3</v>
      </c>
      <c r="F814" s="135" t="s">
        <v>12</v>
      </c>
      <c r="G814" s="137">
        <f>IF(Data_Siswa[[#This Row],[Nama]]="","",IF(F814=F813,G813,G813+1))</f>
        <v>24</v>
      </c>
      <c r="H814" s="137" t="str">
        <f>CONCATENATE(Data_Siswa[[#This Row],[Kelas]],"-",COUNTIF(Data_Siswa[[#Headers],[Kelas]]:Data_Siswa[[#This Row],[Kelas]],Data_Siswa[[#This Row],[Kelas]]))</f>
        <v>11 TKJ 3-34</v>
      </c>
    </row>
    <row r="815" spans="1:8" x14ac:dyDescent="0.3">
      <c r="A815" s="134">
        <f>IF(Data_Siswa[[#This Row],[Nama]]="","",COUNTA(Data_Siswa[[#Headers],[Nama]]:Data_Siswa[[#This Row],[Nama]])-1)</f>
        <v>811</v>
      </c>
      <c r="B815" s="135">
        <v>102425324</v>
      </c>
      <c r="C815" s="135" t="s">
        <v>1898</v>
      </c>
      <c r="D815" s="136" t="s">
        <v>1329</v>
      </c>
      <c r="E815" s="135" t="s">
        <v>3</v>
      </c>
      <c r="F815" s="135" t="s">
        <v>16</v>
      </c>
      <c r="G815" s="137">
        <f>IF(Data_Siswa[[#This Row],[Nama]]="","",IF(F815=F814,G814,G814+1))</f>
        <v>25</v>
      </c>
      <c r="H815" s="137" t="str">
        <f>CONCATENATE(Data_Siswa[[#This Row],[Kelas]],"-",COUNTIF(Data_Siswa[[#Headers],[Kelas]]:Data_Siswa[[#This Row],[Kelas]],Data_Siswa[[#This Row],[Kelas]]))</f>
        <v>11 ATPH 1-1</v>
      </c>
    </row>
    <row r="816" spans="1:8" x14ac:dyDescent="0.3">
      <c r="A816" s="134">
        <f>IF(Data_Siswa[[#This Row],[Nama]]="","",COUNTA(Data_Siswa[[#Headers],[Nama]]:Data_Siswa[[#This Row],[Nama]])-1)</f>
        <v>812</v>
      </c>
      <c r="B816" s="135">
        <v>102425325</v>
      </c>
      <c r="C816" s="135" t="s">
        <v>1899</v>
      </c>
      <c r="D816" s="136" t="s">
        <v>1330</v>
      </c>
      <c r="E816" s="135" t="s">
        <v>3</v>
      </c>
      <c r="F816" s="135" t="s">
        <v>16</v>
      </c>
      <c r="G816" s="137">
        <f>IF(Data_Siswa[[#This Row],[Nama]]="","",IF(F816=F815,G815,G815+1))</f>
        <v>25</v>
      </c>
      <c r="H816" s="137" t="str">
        <f>CONCATENATE(Data_Siswa[[#This Row],[Kelas]],"-",COUNTIF(Data_Siswa[[#Headers],[Kelas]]:Data_Siswa[[#This Row],[Kelas]],Data_Siswa[[#This Row],[Kelas]]))</f>
        <v>11 ATPH 1-2</v>
      </c>
    </row>
    <row r="817" spans="1:8" x14ac:dyDescent="0.3">
      <c r="A817" s="134">
        <f>IF(Data_Siswa[[#This Row],[Nama]]="","",COUNTA(Data_Siswa[[#Headers],[Nama]]:Data_Siswa[[#This Row],[Nama]])-1)</f>
        <v>813</v>
      </c>
      <c r="B817" s="135">
        <v>102425326</v>
      </c>
      <c r="C817" s="135" t="s">
        <v>1900</v>
      </c>
      <c r="D817" s="136" t="s">
        <v>1331</v>
      </c>
      <c r="E817" s="135" t="s">
        <v>3</v>
      </c>
      <c r="F817" s="135" t="s">
        <v>16</v>
      </c>
      <c r="G817" s="137">
        <f>IF(Data_Siswa[[#This Row],[Nama]]="","",IF(F817=F816,G816,G816+1))</f>
        <v>25</v>
      </c>
      <c r="H817" s="137" t="str">
        <f>CONCATENATE(Data_Siswa[[#This Row],[Kelas]],"-",COUNTIF(Data_Siswa[[#Headers],[Kelas]]:Data_Siswa[[#This Row],[Kelas]],Data_Siswa[[#This Row],[Kelas]]))</f>
        <v>11 ATPH 1-3</v>
      </c>
    </row>
    <row r="818" spans="1:8" x14ac:dyDescent="0.3">
      <c r="A818" s="134">
        <f>IF(Data_Siswa[[#This Row],[Nama]]="","",COUNTA(Data_Siswa[[#Headers],[Nama]]:Data_Siswa[[#This Row],[Nama]])-1)</f>
        <v>814</v>
      </c>
      <c r="B818" s="135">
        <v>102425327</v>
      </c>
      <c r="C818" s="135" t="s">
        <v>1901</v>
      </c>
      <c r="D818" s="136" t="s">
        <v>1332</v>
      </c>
      <c r="E818" s="135" t="s">
        <v>3</v>
      </c>
      <c r="F818" s="135" t="s">
        <v>16</v>
      </c>
      <c r="G818" s="137">
        <f>IF(Data_Siswa[[#This Row],[Nama]]="","",IF(F818=F817,G817,G817+1))</f>
        <v>25</v>
      </c>
      <c r="H818" s="137" t="str">
        <f>CONCATENATE(Data_Siswa[[#This Row],[Kelas]],"-",COUNTIF(Data_Siswa[[#Headers],[Kelas]]:Data_Siswa[[#This Row],[Kelas]],Data_Siswa[[#This Row],[Kelas]]))</f>
        <v>11 ATPH 1-4</v>
      </c>
    </row>
    <row r="819" spans="1:8" x14ac:dyDescent="0.3">
      <c r="A819" s="134">
        <f>IF(Data_Siswa[[#This Row],[Nama]]="","",COUNTA(Data_Siswa[[#Headers],[Nama]]:Data_Siswa[[#This Row],[Nama]])-1)</f>
        <v>815</v>
      </c>
      <c r="B819" s="135">
        <v>102425328</v>
      </c>
      <c r="C819" s="135" t="s">
        <v>1902</v>
      </c>
      <c r="D819" s="136" t="s">
        <v>1333</v>
      </c>
      <c r="E819" s="135" t="s">
        <v>3</v>
      </c>
      <c r="F819" s="135" t="s">
        <v>16</v>
      </c>
      <c r="G819" s="137">
        <f>IF(Data_Siswa[[#This Row],[Nama]]="","",IF(F819=F818,G818,G818+1))</f>
        <v>25</v>
      </c>
      <c r="H819" s="137" t="str">
        <f>CONCATENATE(Data_Siswa[[#This Row],[Kelas]],"-",COUNTIF(Data_Siswa[[#Headers],[Kelas]]:Data_Siswa[[#This Row],[Kelas]],Data_Siswa[[#This Row],[Kelas]]))</f>
        <v>11 ATPH 1-5</v>
      </c>
    </row>
    <row r="820" spans="1:8" x14ac:dyDescent="0.3">
      <c r="A820" s="134">
        <f>IF(Data_Siswa[[#This Row],[Nama]]="","",COUNTA(Data_Siswa[[#Headers],[Nama]]:Data_Siswa[[#This Row],[Nama]])-1)</f>
        <v>816</v>
      </c>
      <c r="B820" s="135">
        <v>102425329</v>
      </c>
      <c r="C820" s="135" t="s">
        <v>1903</v>
      </c>
      <c r="D820" s="136" t="s">
        <v>1334</v>
      </c>
      <c r="E820" s="135" t="s">
        <v>3</v>
      </c>
      <c r="F820" s="135" t="s">
        <v>16</v>
      </c>
      <c r="G820" s="137">
        <f>IF(Data_Siswa[[#This Row],[Nama]]="","",IF(F820=F819,G819,G819+1))</f>
        <v>25</v>
      </c>
      <c r="H820" s="137" t="str">
        <f>CONCATENATE(Data_Siswa[[#This Row],[Kelas]],"-",COUNTIF(Data_Siswa[[#Headers],[Kelas]]:Data_Siswa[[#This Row],[Kelas]],Data_Siswa[[#This Row],[Kelas]]))</f>
        <v>11 ATPH 1-6</v>
      </c>
    </row>
    <row r="821" spans="1:8" x14ac:dyDescent="0.3">
      <c r="A821" s="134">
        <f>IF(Data_Siswa[[#This Row],[Nama]]="","",COUNTA(Data_Siswa[[#Headers],[Nama]]:Data_Siswa[[#This Row],[Nama]])-1)</f>
        <v>817</v>
      </c>
      <c r="B821" s="135">
        <v>102425330</v>
      </c>
      <c r="C821" s="135" t="s">
        <v>1904</v>
      </c>
      <c r="D821" s="136" t="s">
        <v>1335</v>
      </c>
      <c r="E821" s="135" t="s">
        <v>3</v>
      </c>
      <c r="F821" s="135" t="s">
        <v>16</v>
      </c>
      <c r="G821" s="137">
        <f>IF(Data_Siswa[[#This Row],[Nama]]="","",IF(F821=F820,G820,G820+1))</f>
        <v>25</v>
      </c>
      <c r="H821" s="137" t="str">
        <f>CONCATENATE(Data_Siswa[[#This Row],[Kelas]],"-",COUNTIF(Data_Siswa[[#Headers],[Kelas]]:Data_Siswa[[#This Row],[Kelas]],Data_Siswa[[#This Row],[Kelas]]))</f>
        <v>11 ATPH 1-7</v>
      </c>
    </row>
    <row r="822" spans="1:8" x14ac:dyDescent="0.3">
      <c r="A822" s="134">
        <f>IF(Data_Siswa[[#This Row],[Nama]]="","",COUNTA(Data_Siswa[[#Headers],[Nama]]:Data_Siswa[[#This Row],[Nama]])-1)</f>
        <v>818</v>
      </c>
      <c r="B822" s="135">
        <v>102425331</v>
      </c>
      <c r="C822" s="135" t="s">
        <v>1905</v>
      </c>
      <c r="D822" s="136" t="s">
        <v>1336</v>
      </c>
      <c r="E822" s="135" t="s">
        <v>3</v>
      </c>
      <c r="F822" s="135" t="s">
        <v>16</v>
      </c>
      <c r="G822" s="137">
        <f>IF(Data_Siswa[[#This Row],[Nama]]="","",IF(F822=F821,G821,G821+1))</f>
        <v>25</v>
      </c>
      <c r="H822" s="137" t="str">
        <f>CONCATENATE(Data_Siswa[[#This Row],[Kelas]],"-",COUNTIF(Data_Siswa[[#Headers],[Kelas]]:Data_Siswa[[#This Row],[Kelas]],Data_Siswa[[#This Row],[Kelas]]))</f>
        <v>11 ATPH 1-8</v>
      </c>
    </row>
    <row r="823" spans="1:8" x14ac:dyDescent="0.3">
      <c r="A823" s="134">
        <f>IF(Data_Siswa[[#This Row],[Nama]]="","",COUNTA(Data_Siswa[[#Headers],[Nama]]:Data_Siswa[[#This Row],[Nama]])-1)</f>
        <v>819</v>
      </c>
      <c r="B823" s="135">
        <v>102425332</v>
      </c>
      <c r="C823" s="135" t="s">
        <v>1906</v>
      </c>
      <c r="D823" s="136" t="s">
        <v>1337</v>
      </c>
      <c r="E823" s="135" t="s">
        <v>3</v>
      </c>
      <c r="F823" s="135" t="s">
        <v>16</v>
      </c>
      <c r="G823" s="137">
        <f>IF(Data_Siswa[[#This Row],[Nama]]="","",IF(F823=F822,G822,G822+1))</f>
        <v>25</v>
      </c>
      <c r="H823" s="137" t="str">
        <f>CONCATENATE(Data_Siswa[[#This Row],[Kelas]],"-",COUNTIF(Data_Siswa[[#Headers],[Kelas]]:Data_Siswa[[#This Row],[Kelas]],Data_Siswa[[#This Row],[Kelas]]))</f>
        <v>11 ATPH 1-9</v>
      </c>
    </row>
    <row r="824" spans="1:8" x14ac:dyDescent="0.3">
      <c r="A824" s="134">
        <f>IF(Data_Siswa[[#This Row],[Nama]]="","",COUNTA(Data_Siswa[[#Headers],[Nama]]:Data_Siswa[[#This Row],[Nama]])-1)</f>
        <v>820</v>
      </c>
      <c r="B824" s="135">
        <v>102425333</v>
      </c>
      <c r="C824" s="135" t="s">
        <v>1907</v>
      </c>
      <c r="D824" s="136" t="s">
        <v>1338</v>
      </c>
      <c r="E824" s="135" t="s">
        <v>3</v>
      </c>
      <c r="F824" s="135" t="s">
        <v>16</v>
      </c>
      <c r="G824" s="137">
        <f>IF(Data_Siswa[[#This Row],[Nama]]="","",IF(F824=F823,G823,G823+1))</f>
        <v>25</v>
      </c>
      <c r="H824" s="137" t="str">
        <f>CONCATENATE(Data_Siswa[[#This Row],[Kelas]],"-",COUNTIF(Data_Siswa[[#Headers],[Kelas]]:Data_Siswa[[#This Row],[Kelas]],Data_Siswa[[#This Row],[Kelas]]))</f>
        <v>11 ATPH 1-10</v>
      </c>
    </row>
    <row r="825" spans="1:8" x14ac:dyDescent="0.3">
      <c r="A825" s="134">
        <f>IF(Data_Siswa[[#This Row],[Nama]]="","",COUNTA(Data_Siswa[[#Headers],[Nama]]:Data_Siswa[[#This Row],[Nama]])-1)</f>
        <v>821</v>
      </c>
      <c r="B825" s="135">
        <v>102425334</v>
      </c>
      <c r="C825" s="135" t="s">
        <v>1908</v>
      </c>
      <c r="D825" s="136" t="s">
        <v>1339</v>
      </c>
      <c r="E825" s="135" t="s">
        <v>3</v>
      </c>
      <c r="F825" s="135" t="s">
        <v>16</v>
      </c>
      <c r="G825" s="137">
        <f>IF(Data_Siswa[[#This Row],[Nama]]="","",IF(F825=F824,G824,G824+1))</f>
        <v>25</v>
      </c>
      <c r="H825" s="137" t="str">
        <f>CONCATENATE(Data_Siswa[[#This Row],[Kelas]],"-",COUNTIF(Data_Siswa[[#Headers],[Kelas]]:Data_Siswa[[#This Row],[Kelas]],Data_Siswa[[#This Row],[Kelas]]))</f>
        <v>11 ATPH 1-11</v>
      </c>
    </row>
    <row r="826" spans="1:8" x14ac:dyDescent="0.3">
      <c r="A826" s="134">
        <f>IF(Data_Siswa[[#This Row],[Nama]]="","",COUNTA(Data_Siswa[[#Headers],[Nama]]:Data_Siswa[[#This Row],[Nama]])-1)</f>
        <v>822</v>
      </c>
      <c r="B826" s="135">
        <v>102425335</v>
      </c>
      <c r="C826" s="135" t="s">
        <v>1909</v>
      </c>
      <c r="D826" s="136" t="s">
        <v>1340</v>
      </c>
      <c r="E826" s="135" t="s">
        <v>4</v>
      </c>
      <c r="F826" s="135" t="s">
        <v>16</v>
      </c>
      <c r="G826" s="137">
        <f>IF(Data_Siswa[[#This Row],[Nama]]="","",IF(F826=F825,G825,G825+1))</f>
        <v>25</v>
      </c>
      <c r="H826" s="137" t="str">
        <f>CONCATENATE(Data_Siswa[[#This Row],[Kelas]],"-",COUNTIF(Data_Siswa[[#Headers],[Kelas]]:Data_Siswa[[#This Row],[Kelas]],Data_Siswa[[#This Row],[Kelas]]))</f>
        <v>11 ATPH 1-12</v>
      </c>
    </row>
    <row r="827" spans="1:8" x14ac:dyDescent="0.3">
      <c r="A827" s="134">
        <f>IF(Data_Siswa[[#This Row],[Nama]]="","",COUNTA(Data_Siswa[[#Headers],[Nama]]:Data_Siswa[[#This Row],[Nama]])-1)</f>
        <v>823</v>
      </c>
      <c r="B827" s="135">
        <v>102425336</v>
      </c>
      <c r="C827" s="135" t="s">
        <v>1910</v>
      </c>
      <c r="D827" s="136" t="s">
        <v>1341</v>
      </c>
      <c r="E827" s="135" t="s">
        <v>4</v>
      </c>
      <c r="F827" s="135" t="s">
        <v>16</v>
      </c>
      <c r="G827" s="137">
        <f>IF(Data_Siswa[[#This Row],[Nama]]="","",IF(F827=F826,G826,G826+1))</f>
        <v>25</v>
      </c>
      <c r="H827" s="137" t="str">
        <f>CONCATENATE(Data_Siswa[[#This Row],[Kelas]],"-",COUNTIF(Data_Siswa[[#Headers],[Kelas]]:Data_Siswa[[#This Row],[Kelas]],Data_Siswa[[#This Row],[Kelas]]))</f>
        <v>11 ATPH 1-13</v>
      </c>
    </row>
    <row r="828" spans="1:8" x14ac:dyDescent="0.3">
      <c r="A828" s="134">
        <f>IF(Data_Siswa[[#This Row],[Nama]]="","",COUNTA(Data_Siswa[[#Headers],[Nama]]:Data_Siswa[[#This Row],[Nama]])-1)</f>
        <v>824</v>
      </c>
      <c r="B828" s="135">
        <v>102425337</v>
      </c>
      <c r="C828" s="135" t="s">
        <v>1911</v>
      </c>
      <c r="D828" s="136" t="s">
        <v>1342</v>
      </c>
      <c r="E828" s="135" t="s">
        <v>4</v>
      </c>
      <c r="F828" s="135" t="s">
        <v>16</v>
      </c>
      <c r="G828" s="137">
        <f>IF(Data_Siswa[[#This Row],[Nama]]="","",IF(F828=F827,G827,G827+1))</f>
        <v>25</v>
      </c>
      <c r="H828" s="137" t="str">
        <f>CONCATENATE(Data_Siswa[[#This Row],[Kelas]],"-",COUNTIF(Data_Siswa[[#Headers],[Kelas]]:Data_Siswa[[#This Row],[Kelas]],Data_Siswa[[#This Row],[Kelas]]))</f>
        <v>11 ATPH 1-14</v>
      </c>
    </row>
    <row r="829" spans="1:8" x14ac:dyDescent="0.3">
      <c r="A829" s="134">
        <f>IF(Data_Siswa[[#This Row],[Nama]]="","",COUNTA(Data_Siswa[[#Headers],[Nama]]:Data_Siswa[[#This Row],[Nama]])-1)</f>
        <v>825</v>
      </c>
      <c r="B829" s="135">
        <v>102425338</v>
      </c>
      <c r="C829" s="135" t="s">
        <v>1912</v>
      </c>
      <c r="D829" s="136" t="s">
        <v>1343</v>
      </c>
      <c r="E829" s="135" t="s">
        <v>3</v>
      </c>
      <c r="F829" s="135" t="s">
        <v>16</v>
      </c>
      <c r="G829" s="137">
        <f>IF(Data_Siswa[[#This Row],[Nama]]="","",IF(F829=F828,G828,G828+1))</f>
        <v>25</v>
      </c>
      <c r="H829" s="137" t="str">
        <f>CONCATENATE(Data_Siswa[[#This Row],[Kelas]],"-",COUNTIF(Data_Siswa[[#Headers],[Kelas]]:Data_Siswa[[#This Row],[Kelas]],Data_Siswa[[#This Row],[Kelas]]))</f>
        <v>11 ATPH 1-15</v>
      </c>
    </row>
    <row r="830" spans="1:8" x14ac:dyDescent="0.3">
      <c r="A830" s="134">
        <f>IF(Data_Siswa[[#This Row],[Nama]]="","",COUNTA(Data_Siswa[[#Headers],[Nama]]:Data_Siswa[[#This Row],[Nama]])-1)</f>
        <v>826</v>
      </c>
      <c r="B830" s="135">
        <v>102425339</v>
      </c>
      <c r="C830" s="135" t="s">
        <v>1913</v>
      </c>
      <c r="D830" s="136" t="s">
        <v>1344</v>
      </c>
      <c r="E830" s="135" t="s">
        <v>3</v>
      </c>
      <c r="F830" s="135" t="s">
        <v>16</v>
      </c>
      <c r="G830" s="137">
        <f>IF(Data_Siswa[[#This Row],[Nama]]="","",IF(F830=F829,G829,G829+1))</f>
        <v>25</v>
      </c>
      <c r="H830" s="137" t="str">
        <f>CONCATENATE(Data_Siswa[[#This Row],[Kelas]],"-",COUNTIF(Data_Siswa[[#Headers],[Kelas]]:Data_Siswa[[#This Row],[Kelas]],Data_Siswa[[#This Row],[Kelas]]))</f>
        <v>11 ATPH 1-16</v>
      </c>
    </row>
    <row r="831" spans="1:8" x14ac:dyDescent="0.3">
      <c r="A831" s="134">
        <f>IF(Data_Siswa[[#This Row],[Nama]]="","",COUNTA(Data_Siswa[[#Headers],[Nama]]:Data_Siswa[[#This Row],[Nama]])-1)</f>
        <v>827</v>
      </c>
      <c r="B831" s="135">
        <v>102425340</v>
      </c>
      <c r="C831" s="135" t="s">
        <v>1914</v>
      </c>
      <c r="D831" s="136" t="s">
        <v>1345</v>
      </c>
      <c r="E831" s="135" t="s">
        <v>4</v>
      </c>
      <c r="F831" s="135" t="s">
        <v>16</v>
      </c>
      <c r="G831" s="137">
        <f>IF(Data_Siswa[[#This Row],[Nama]]="","",IF(F831=F830,G830,G830+1))</f>
        <v>25</v>
      </c>
      <c r="H831" s="137" t="str">
        <f>CONCATENATE(Data_Siswa[[#This Row],[Kelas]],"-",COUNTIF(Data_Siswa[[#Headers],[Kelas]]:Data_Siswa[[#This Row],[Kelas]],Data_Siswa[[#This Row],[Kelas]]))</f>
        <v>11 ATPH 1-17</v>
      </c>
    </row>
    <row r="832" spans="1:8" x14ac:dyDescent="0.3">
      <c r="A832" s="134">
        <f>IF(Data_Siswa[[#This Row],[Nama]]="","",COUNTA(Data_Siswa[[#Headers],[Nama]]:Data_Siswa[[#This Row],[Nama]])-1)</f>
        <v>828</v>
      </c>
      <c r="B832" s="135">
        <v>102425341</v>
      </c>
      <c r="C832" s="135" t="s">
        <v>1915</v>
      </c>
      <c r="D832" s="136" t="s">
        <v>1346</v>
      </c>
      <c r="E832" s="135" t="s">
        <v>4</v>
      </c>
      <c r="F832" s="135" t="s">
        <v>16</v>
      </c>
      <c r="G832" s="137">
        <f>IF(Data_Siswa[[#This Row],[Nama]]="","",IF(F832=F831,G831,G831+1))</f>
        <v>25</v>
      </c>
      <c r="H832" s="137" t="str">
        <f>CONCATENATE(Data_Siswa[[#This Row],[Kelas]],"-",COUNTIF(Data_Siswa[[#Headers],[Kelas]]:Data_Siswa[[#This Row],[Kelas]],Data_Siswa[[#This Row],[Kelas]]))</f>
        <v>11 ATPH 1-18</v>
      </c>
    </row>
    <row r="833" spans="1:8" x14ac:dyDescent="0.3">
      <c r="A833" s="138">
        <f>IF(Data_Siswa[[#This Row],[Nama]]="","",COUNTA(Data_Siswa[[#Headers],[Nama]]:Data_Siswa[[#This Row],[Nama]])-1)</f>
        <v>829</v>
      </c>
      <c r="B833" s="139">
        <v>102425342</v>
      </c>
      <c r="C833" s="139" t="s">
        <v>1916</v>
      </c>
      <c r="D833" s="140" t="s">
        <v>1347</v>
      </c>
      <c r="E833" s="139" t="s">
        <v>3</v>
      </c>
      <c r="F833" s="139" t="s">
        <v>16</v>
      </c>
      <c r="G833" s="141">
        <f>IF(Data_Siswa[[#This Row],[Nama]]="","",IF(F833=F832,G832,G832+1))</f>
        <v>25</v>
      </c>
      <c r="H833" s="141" t="str">
        <f>CONCATENATE(Data_Siswa[[#This Row],[Kelas]],"-",COUNTIF(Data_Siswa[[#Headers],[Kelas]]:Data_Siswa[[#This Row],[Kelas]],Data_Siswa[[#This Row],[Kelas]]))</f>
        <v>11 ATPH 1-19</v>
      </c>
    </row>
    <row r="834" spans="1:8" x14ac:dyDescent="0.3">
      <c r="A834" s="134">
        <f>IF(Data_Siswa[[#This Row],[Nama]]="","",COUNTA(Data_Siswa[[#Headers],[Nama]]:Data_Siswa[[#This Row],[Nama]])-1)</f>
        <v>830</v>
      </c>
      <c r="B834" s="135">
        <v>102425344</v>
      </c>
      <c r="C834" s="135" t="s">
        <v>1917</v>
      </c>
      <c r="D834" s="136" t="s">
        <v>1348</v>
      </c>
      <c r="E834" s="135" t="s">
        <v>4</v>
      </c>
      <c r="F834" s="135" t="s">
        <v>16</v>
      </c>
      <c r="G834" s="137">
        <f>IF(Data_Siswa[[#This Row],[Nama]]="","",IF(F834=F833,G833,G833+1))</f>
        <v>25</v>
      </c>
      <c r="H834" s="137" t="str">
        <f>CONCATENATE(Data_Siswa[[#This Row],[Kelas]],"-",COUNTIF(Data_Siswa[[#Headers],[Kelas]]:Data_Siswa[[#This Row],[Kelas]],Data_Siswa[[#This Row],[Kelas]]))</f>
        <v>11 ATPH 1-20</v>
      </c>
    </row>
    <row r="835" spans="1:8" x14ac:dyDescent="0.3">
      <c r="A835" s="134">
        <f>IF(Data_Siswa[[#This Row],[Nama]]="","",COUNTA(Data_Siswa[[#Headers],[Nama]]:Data_Siswa[[#This Row],[Nama]])-1)</f>
        <v>831</v>
      </c>
      <c r="B835" s="135">
        <v>102425345</v>
      </c>
      <c r="C835" s="135" t="s">
        <v>1918</v>
      </c>
      <c r="D835" s="136" t="s">
        <v>1349</v>
      </c>
      <c r="E835" s="135" t="s">
        <v>3</v>
      </c>
      <c r="F835" s="135" t="s">
        <v>16</v>
      </c>
      <c r="G835" s="137">
        <f>IF(Data_Siswa[[#This Row],[Nama]]="","",IF(F835=F834,G834,G834+1))</f>
        <v>25</v>
      </c>
      <c r="H835" s="137" t="str">
        <f>CONCATENATE(Data_Siswa[[#This Row],[Kelas]],"-",COUNTIF(Data_Siswa[[#Headers],[Kelas]]:Data_Siswa[[#This Row],[Kelas]],Data_Siswa[[#This Row],[Kelas]]))</f>
        <v>11 ATPH 1-21</v>
      </c>
    </row>
    <row r="836" spans="1:8" x14ac:dyDescent="0.3">
      <c r="A836" s="134">
        <f>IF(Data_Siswa[[#This Row],[Nama]]="","",COUNTA(Data_Siswa[[#Headers],[Nama]]:Data_Siswa[[#This Row],[Nama]])-1)</f>
        <v>832</v>
      </c>
      <c r="B836" s="135">
        <v>102425346</v>
      </c>
      <c r="C836" s="135" t="s">
        <v>1919</v>
      </c>
      <c r="D836" s="136" t="s">
        <v>2078</v>
      </c>
      <c r="E836" s="135" t="s">
        <v>3</v>
      </c>
      <c r="F836" s="135" t="s">
        <v>16</v>
      </c>
      <c r="G836" s="137">
        <f>IF(Data_Siswa[[#This Row],[Nama]]="","",IF(F836=F835,G835,G835+1))</f>
        <v>25</v>
      </c>
      <c r="H836" s="137" t="str">
        <f>CONCATENATE(Data_Siswa[[#This Row],[Kelas]],"-",COUNTIF(Data_Siswa[[#Headers],[Kelas]]:Data_Siswa[[#This Row],[Kelas]],Data_Siswa[[#This Row],[Kelas]]))</f>
        <v>11 ATPH 1-22</v>
      </c>
    </row>
    <row r="837" spans="1:8" x14ac:dyDescent="0.3">
      <c r="A837" s="134">
        <f>IF(Data_Siswa[[#This Row],[Nama]]="","",COUNTA(Data_Siswa[[#Headers],[Nama]]:Data_Siswa[[#This Row],[Nama]])-1)</f>
        <v>833</v>
      </c>
      <c r="B837" s="135">
        <v>102425347</v>
      </c>
      <c r="C837" s="135" t="s">
        <v>1920</v>
      </c>
      <c r="D837" s="136" t="s">
        <v>1350</v>
      </c>
      <c r="E837" s="135" t="s">
        <v>3</v>
      </c>
      <c r="F837" s="135" t="s">
        <v>16</v>
      </c>
      <c r="G837" s="137">
        <f>IF(Data_Siswa[[#This Row],[Nama]]="","",IF(F837=F836,G836,G836+1))</f>
        <v>25</v>
      </c>
      <c r="H837" s="137" t="str">
        <f>CONCATENATE(Data_Siswa[[#This Row],[Kelas]],"-",COUNTIF(Data_Siswa[[#Headers],[Kelas]]:Data_Siswa[[#This Row],[Kelas]],Data_Siswa[[#This Row],[Kelas]]))</f>
        <v>11 ATPH 1-23</v>
      </c>
    </row>
    <row r="838" spans="1:8" x14ac:dyDescent="0.3">
      <c r="A838" s="134">
        <f>IF(Data_Siswa[[#This Row],[Nama]]="","",COUNTA(Data_Siswa[[#Headers],[Nama]]:Data_Siswa[[#This Row],[Nama]])-1)</f>
        <v>834</v>
      </c>
      <c r="B838" s="135">
        <v>102425348</v>
      </c>
      <c r="C838" s="135" t="s">
        <v>1921</v>
      </c>
      <c r="D838" s="136" t="s">
        <v>1351</v>
      </c>
      <c r="E838" s="135" t="s">
        <v>3</v>
      </c>
      <c r="F838" s="135" t="s">
        <v>16</v>
      </c>
      <c r="G838" s="137">
        <f>IF(Data_Siswa[[#This Row],[Nama]]="","",IF(F838=F837,G837,G837+1))</f>
        <v>25</v>
      </c>
      <c r="H838" s="137" t="str">
        <f>CONCATENATE(Data_Siswa[[#This Row],[Kelas]],"-",COUNTIF(Data_Siswa[[#Headers],[Kelas]]:Data_Siswa[[#This Row],[Kelas]],Data_Siswa[[#This Row],[Kelas]]))</f>
        <v>11 ATPH 1-24</v>
      </c>
    </row>
    <row r="839" spans="1:8" x14ac:dyDescent="0.3">
      <c r="A839" s="134">
        <f>IF(Data_Siswa[[#This Row],[Nama]]="","",COUNTA(Data_Siswa[[#Headers],[Nama]]:Data_Siswa[[#This Row],[Nama]])-1)</f>
        <v>835</v>
      </c>
      <c r="B839" s="135">
        <v>102425349</v>
      </c>
      <c r="C839" s="135" t="s">
        <v>1922</v>
      </c>
      <c r="D839" s="136" t="s">
        <v>1352</v>
      </c>
      <c r="E839" s="135" t="s">
        <v>4</v>
      </c>
      <c r="F839" s="135" t="s">
        <v>16</v>
      </c>
      <c r="G839" s="137">
        <f>IF(Data_Siswa[[#This Row],[Nama]]="","",IF(F839=F838,G838,G838+1))</f>
        <v>25</v>
      </c>
      <c r="H839" s="137" t="str">
        <f>CONCATENATE(Data_Siswa[[#This Row],[Kelas]],"-",COUNTIF(Data_Siswa[[#Headers],[Kelas]]:Data_Siswa[[#This Row],[Kelas]],Data_Siswa[[#This Row],[Kelas]]))</f>
        <v>11 ATPH 1-25</v>
      </c>
    </row>
    <row r="840" spans="1:8" x14ac:dyDescent="0.3">
      <c r="A840" s="134">
        <f>IF(Data_Siswa[[#This Row],[Nama]]="","",COUNTA(Data_Siswa[[#Headers],[Nama]]:Data_Siswa[[#This Row],[Nama]])-1)</f>
        <v>836</v>
      </c>
      <c r="B840" s="135">
        <v>102425350</v>
      </c>
      <c r="C840" s="135" t="s">
        <v>1923</v>
      </c>
      <c r="D840" s="136" t="s">
        <v>1353</v>
      </c>
      <c r="E840" s="135" t="s">
        <v>3</v>
      </c>
      <c r="F840" s="135" t="s">
        <v>16</v>
      </c>
      <c r="G840" s="137">
        <f>IF(Data_Siswa[[#This Row],[Nama]]="","",IF(F840=F839,G839,G839+1))</f>
        <v>25</v>
      </c>
      <c r="H840" s="137" t="str">
        <f>CONCATENATE(Data_Siswa[[#This Row],[Kelas]],"-",COUNTIF(Data_Siswa[[#Headers],[Kelas]]:Data_Siswa[[#This Row],[Kelas]],Data_Siswa[[#This Row],[Kelas]]))</f>
        <v>11 ATPH 1-26</v>
      </c>
    </row>
    <row r="841" spans="1:8" x14ac:dyDescent="0.3">
      <c r="A841" s="134">
        <f>IF(Data_Siswa[[#This Row],[Nama]]="","",COUNTA(Data_Siswa[[#Headers],[Nama]]:Data_Siswa[[#This Row],[Nama]])-1)</f>
        <v>837</v>
      </c>
      <c r="B841" s="135">
        <v>102425351</v>
      </c>
      <c r="C841" s="135" t="s">
        <v>1924</v>
      </c>
      <c r="D841" s="136" t="s">
        <v>1354</v>
      </c>
      <c r="E841" s="135" t="s">
        <v>4</v>
      </c>
      <c r="F841" s="135" t="s">
        <v>16</v>
      </c>
      <c r="G841" s="137">
        <f>IF(Data_Siswa[[#This Row],[Nama]]="","",IF(F841=F840,G840,G840+1))</f>
        <v>25</v>
      </c>
      <c r="H841" s="137" t="str">
        <f>CONCATENATE(Data_Siswa[[#This Row],[Kelas]],"-",COUNTIF(Data_Siswa[[#Headers],[Kelas]]:Data_Siswa[[#This Row],[Kelas]],Data_Siswa[[#This Row],[Kelas]]))</f>
        <v>11 ATPH 1-27</v>
      </c>
    </row>
    <row r="842" spans="1:8" x14ac:dyDescent="0.3">
      <c r="A842" s="134">
        <f>IF(Data_Siswa[[#This Row],[Nama]]="","",COUNTA(Data_Siswa[[#Headers],[Nama]]:Data_Siswa[[#This Row],[Nama]])-1)</f>
        <v>838</v>
      </c>
      <c r="B842" s="135">
        <v>102425352</v>
      </c>
      <c r="C842" s="135" t="s">
        <v>1925</v>
      </c>
      <c r="D842" s="136" t="s">
        <v>1355</v>
      </c>
      <c r="E842" s="135" t="s">
        <v>3</v>
      </c>
      <c r="F842" s="135" t="s">
        <v>16</v>
      </c>
      <c r="G842" s="137">
        <f>IF(Data_Siswa[[#This Row],[Nama]]="","",IF(F842=F841,G841,G841+1))</f>
        <v>25</v>
      </c>
      <c r="H842" s="137" t="str">
        <f>CONCATENATE(Data_Siswa[[#This Row],[Kelas]],"-",COUNTIF(Data_Siswa[[#Headers],[Kelas]]:Data_Siswa[[#This Row],[Kelas]],Data_Siswa[[#This Row],[Kelas]]))</f>
        <v>11 ATPH 1-28</v>
      </c>
    </row>
    <row r="843" spans="1:8" x14ac:dyDescent="0.3">
      <c r="A843" s="134">
        <f>IF(Data_Siswa[[#This Row],[Nama]]="","",COUNTA(Data_Siswa[[#Headers],[Nama]]:Data_Siswa[[#This Row],[Nama]])-1)</f>
        <v>839</v>
      </c>
      <c r="B843" s="135">
        <v>102425353</v>
      </c>
      <c r="C843" s="135" t="s">
        <v>1926</v>
      </c>
      <c r="D843" s="136" t="s">
        <v>1356</v>
      </c>
      <c r="E843" s="135" t="s">
        <v>4</v>
      </c>
      <c r="F843" s="135" t="s">
        <v>16</v>
      </c>
      <c r="G843" s="137">
        <f>IF(Data_Siswa[[#This Row],[Nama]]="","",IF(F843=F842,G842,G842+1))</f>
        <v>25</v>
      </c>
      <c r="H843" s="137" t="str">
        <f>CONCATENATE(Data_Siswa[[#This Row],[Kelas]],"-",COUNTIF(Data_Siswa[[#Headers],[Kelas]]:Data_Siswa[[#This Row],[Kelas]],Data_Siswa[[#This Row],[Kelas]]))</f>
        <v>11 ATPH 1-29</v>
      </c>
    </row>
    <row r="844" spans="1:8" x14ac:dyDescent="0.3">
      <c r="A844" s="134">
        <f>IF(Data_Siswa[[#This Row],[Nama]]="","",COUNTA(Data_Siswa[[#Headers],[Nama]]:Data_Siswa[[#This Row],[Nama]])-1)</f>
        <v>840</v>
      </c>
      <c r="B844" s="135">
        <v>102425354</v>
      </c>
      <c r="C844" s="135" t="s">
        <v>1927</v>
      </c>
      <c r="D844" s="136" t="s">
        <v>1357</v>
      </c>
      <c r="E844" s="135" t="s">
        <v>4</v>
      </c>
      <c r="F844" s="135" t="s">
        <v>16</v>
      </c>
      <c r="G844" s="137">
        <f>IF(Data_Siswa[[#This Row],[Nama]]="","",IF(F844=F843,G843,G843+1))</f>
        <v>25</v>
      </c>
      <c r="H844" s="137" t="str">
        <f>CONCATENATE(Data_Siswa[[#This Row],[Kelas]],"-",COUNTIF(Data_Siswa[[#Headers],[Kelas]]:Data_Siswa[[#This Row],[Kelas]],Data_Siswa[[#This Row],[Kelas]]))</f>
        <v>11 ATPH 1-30</v>
      </c>
    </row>
    <row r="845" spans="1:8" x14ac:dyDescent="0.3">
      <c r="A845" s="134">
        <f>IF(Data_Siswa[[#This Row],[Nama]]="","",COUNTA(Data_Siswa[[#Headers],[Nama]]:Data_Siswa[[#This Row],[Nama]])-1)</f>
        <v>841</v>
      </c>
      <c r="B845" s="135">
        <v>102425355</v>
      </c>
      <c r="C845" s="135" t="s">
        <v>1928</v>
      </c>
      <c r="D845" s="136" t="s">
        <v>1358</v>
      </c>
      <c r="E845" s="135" t="s">
        <v>3</v>
      </c>
      <c r="F845" s="135" t="s">
        <v>16</v>
      </c>
      <c r="G845" s="137">
        <f>IF(Data_Siswa[[#This Row],[Nama]]="","",IF(F845=F844,G844,G844+1))</f>
        <v>25</v>
      </c>
      <c r="H845" s="137" t="str">
        <f>CONCATENATE(Data_Siswa[[#This Row],[Kelas]],"-",COUNTIF(Data_Siswa[[#Headers],[Kelas]]:Data_Siswa[[#This Row],[Kelas]],Data_Siswa[[#This Row],[Kelas]]))</f>
        <v>11 ATPH 1-31</v>
      </c>
    </row>
    <row r="846" spans="1:8" x14ac:dyDescent="0.3">
      <c r="A846" s="134">
        <f>IF(Data_Siswa[[#This Row],[Nama]]="","",COUNTA(Data_Siswa[[#Headers],[Nama]]:Data_Siswa[[#This Row],[Nama]])-1)</f>
        <v>842</v>
      </c>
      <c r="B846" s="135">
        <v>102425356</v>
      </c>
      <c r="C846" s="135" t="s">
        <v>1929</v>
      </c>
      <c r="D846" s="136" t="s">
        <v>1359</v>
      </c>
      <c r="E846" s="135" t="s">
        <v>4</v>
      </c>
      <c r="F846" s="135" t="s">
        <v>16</v>
      </c>
      <c r="G846" s="137">
        <f>IF(Data_Siswa[[#This Row],[Nama]]="","",IF(F846=F845,G845,G845+1))</f>
        <v>25</v>
      </c>
      <c r="H846" s="137" t="str">
        <f>CONCATENATE(Data_Siswa[[#This Row],[Kelas]],"-",COUNTIF(Data_Siswa[[#Headers],[Kelas]]:Data_Siswa[[#This Row],[Kelas]],Data_Siswa[[#This Row],[Kelas]]))</f>
        <v>11 ATPH 1-32</v>
      </c>
    </row>
    <row r="847" spans="1:8" x14ac:dyDescent="0.3">
      <c r="A847" s="134">
        <f>IF(Data_Siswa[[#This Row],[Nama]]="","",COUNTA(Data_Siswa[[#Headers],[Nama]]:Data_Siswa[[#This Row],[Nama]])-1)</f>
        <v>843</v>
      </c>
      <c r="B847" s="135">
        <v>102425357</v>
      </c>
      <c r="C847" s="135" t="s">
        <v>1930</v>
      </c>
      <c r="D847" s="136" t="s">
        <v>1360</v>
      </c>
      <c r="E847" s="135" t="s">
        <v>4</v>
      </c>
      <c r="F847" s="135" t="s">
        <v>16</v>
      </c>
      <c r="G847" s="137">
        <f>IF(Data_Siswa[[#This Row],[Nama]]="","",IF(F847=F846,G846,G846+1))</f>
        <v>25</v>
      </c>
      <c r="H847" s="137" t="str">
        <f>CONCATENATE(Data_Siswa[[#This Row],[Kelas]],"-",COUNTIF(Data_Siswa[[#Headers],[Kelas]]:Data_Siswa[[#This Row],[Kelas]],Data_Siswa[[#This Row],[Kelas]]))</f>
        <v>11 ATPH 1-33</v>
      </c>
    </row>
    <row r="848" spans="1:8" x14ac:dyDescent="0.3">
      <c r="A848" s="134">
        <f>IF(Data_Siswa[[#This Row],[Nama]]="","",COUNTA(Data_Siswa[[#Headers],[Nama]]:Data_Siswa[[#This Row],[Nama]])-1)</f>
        <v>844</v>
      </c>
      <c r="B848" s="135">
        <v>102425358</v>
      </c>
      <c r="C848" s="135" t="s">
        <v>1931</v>
      </c>
      <c r="D848" s="136" t="s">
        <v>1361</v>
      </c>
      <c r="E848" s="135" t="s">
        <v>3</v>
      </c>
      <c r="F848" s="135" t="s">
        <v>16</v>
      </c>
      <c r="G848" s="137">
        <f>IF(Data_Siswa[[#This Row],[Nama]]="","",IF(F848=F847,G847,G847+1))</f>
        <v>25</v>
      </c>
      <c r="H848" s="137" t="str">
        <f>CONCATENATE(Data_Siswa[[#This Row],[Kelas]],"-",COUNTIF(Data_Siswa[[#Headers],[Kelas]]:Data_Siswa[[#This Row],[Kelas]],Data_Siswa[[#This Row],[Kelas]]))</f>
        <v>11 ATPH 1-34</v>
      </c>
    </row>
    <row r="849" spans="1:8" x14ac:dyDescent="0.3">
      <c r="A849" s="134">
        <f>IF(Data_Siswa[[#This Row],[Nama]]="","",COUNTA(Data_Siswa[[#Headers],[Nama]]:Data_Siswa[[#This Row],[Nama]])-1)</f>
        <v>845</v>
      </c>
      <c r="B849" s="135">
        <v>102425359</v>
      </c>
      <c r="C849" s="135" t="s">
        <v>1932</v>
      </c>
      <c r="D849" s="136" t="s">
        <v>1362</v>
      </c>
      <c r="E849" s="135" t="s">
        <v>4</v>
      </c>
      <c r="F849" s="135" t="s">
        <v>16</v>
      </c>
      <c r="G849" s="137">
        <f>IF(Data_Siswa[[#This Row],[Nama]]="","",IF(F849=F848,G848,G848+1))</f>
        <v>25</v>
      </c>
      <c r="H849" s="137" t="str">
        <f>CONCATENATE(Data_Siswa[[#This Row],[Kelas]],"-",COUNTIF(Data_Siswa[[#Headers],[Kelas]]:Data_Siswa[[#This Row],[Kelas]],Data_Siswa[[#This Row],[Kelas]]))</f>
        <v>11 ATPH 1-35</v>
      </c>
    </row>
    <row r="850" spans="1:8" x14ac:dyDescent="0.3">
      <c r="A850" s="134">
        <f>IF(Data_Siswa[[#This Row],[Nama]]="","",COUNTA(Data_Siswa[[#Headers],[Nama]]:Data_Siswa[[#This Row],[Nama]])-1)</f>
        <v>846</v>
      </c>
      <c r="B850" s="135">
        <v>102425360</v>
      </c>
      <c r="C850" s="135" t="s">
        <v>1933</v>
      </c>
      <c r="D850" s="136" t="s">
        <v>1363</v>
      </c>
      <c r="E850" s="135" t="s">
        <v>3</v>
      </c>
      <c r="F850" s="135" t="s">
        <v>17</v>
      </c>
      <c r="G850" s="137">
        <f>IF(Data_Siswa[[#This Row],[Nama]]="","",IF(F850=F849,G849,G849+1))</f>
        <v>26</v>
      </c>
      <c r="H850" s="137" t="str">
        <f>CONCATENATE(Data_Siswa[[#This Row],[Kelas]],"-",COUNTIF(Data_Siswa[[#Headers],[Kelas]]:Data_Siswa[[#This Row],[Kelas]],Data_Siswa[[#This Row],[Kelas]]))</f>
        <v>11 ATPH 2-1</v>
      </c>
    </row>
    <row r="851" spans="1:8" x14ac:dyDescent="0.3">
      <c r="A851" s="134">
        <f>IF(Data_Siswa[[#This Row],[Nama]]="","",COUNTA(Data_Siswa[[#Headers],[Nama]]:Data_Siswa[[#This Row],[Nama]])-1)</f>
        <v>847</v>
      </c>
      <c r="B851" s="135">
        <v>102425361</v>
      </c>
      <c r="C851" s="135" t="s">
        <v>1934</v>
      </c>
      <c r="D851" s="136" t="s">
        <v>1364</v>
      </c>
      <c r="E851" s="135" t="s">
        <v>3</v>
      </c>
      <c r="F851" s="135" t="s">
        <v>17</v>
      </c>
      <c r="G851" s="137">
        <f>IF(Data_Siswa[[#This Row],[Nama]]="","",IF(F851=F850,G850,G850+1))</f>
        <v>26</v>
      </c>
      <c r="H851" s="137" t="str">
        <f>CONCATENATE(Data_Siswa[[#This Row],[Kelas]],"-",COUNTIF(Data_Siswa[[#Headers],[Kelas]]:Data_Siswa[[#This Row],[Kelas]],Data_Siswa[[#This Row],[Kelas]]))</f>
        <v>11 ATPH 2-2</v>
      </c>
    </row>
    <row r="852" spans="1:8" x14ac:dyDescent="0.3">
      <c r="A852" s="134">
        <f>IF(Data_Siswa[[#This Row],[Nama]]="","",COUNTA(Data_Siswa[[#Headers],[Nama]]:Data_Siswa[[#This Row],[Nama]])-1)</f>
        <v>848</v>
      </c>
      <c r="B852" s="135">
        <v>102425362</v>
      </c>
      <c r="C852" s="135" t="s">
        <v>1935</v>
      </c>
      <c r="D852" s="136" t="s">
        <v>1365</v>
      </c>
      <c r="E852" s="135" t="s">
        <v>3</v>
      </c>
      <c r="F852" s="135" t="s">
        <v>17</v>
      </c>
      <c r="G852" s="137">
        <f>IF(Data_Siswa[[#This Row],[Nama]]="","",IF(F852=F851,G851,G851+1))</f>
        <v>26</v>
      </c>
      <c r="H852" s="137" t="str">
        <f>CONCATENATE(Data_Siswa[[#This Row],[Kelas]],"-",COUNTIF(Data_Siswa[[#Headers],[Kelas]]:Data_Siswa[[#This Row],[Kelas]],Data_Siswa[[#This Row],[Kelas]]))</f>
        <v>11 ATPH 2-3</v>
      </c>
    </row>
    <row r="853" spans="1:8" x14ac:dyDescent="0.3">
      <c r="A853" s="134">
        <f>IF(Data_Siswa[[#This Row],[Nama]]="","",COUNTA(Data_Siswa[[#Headers],[Nama]]:Data_Siswa[[#This Row],[Nama]])-1)</f>
        <v>849</v>
      </c>
      <c r="B853" s="135">
        <v>102425363</v>
      </c>
      <c r="C853" s="135" t="s">
        <v>1936</v>
      </c>
      <c r="D853" s="136" t="s">
        <v>1366</v>
      </c>
      <c r="E853" s="135" t="s">
        <v>4</v>
      </c>
      <c r="F853" s="135" t="s">
        <v>17</v>
      </c>
      <c r="G853" s="137">
        <f>IF(Data_Siswa[[#This Row],[Nama]]="","",IF(F853=F852,G852,G852+1))</f>
        <v>26</v>
      </c>
      <c r="H853" s="137" t="str">
        <f>CONCATENATE(Data_Siswa[[#This Row],[Kelas]],"-",COUNTIF(Data_Siswa[[#Headers],[Kelas]]:Data_Siswa[[#This Row],[Kelas]],Data_Siswa[[#This Row],[Kelas]]))</f>
        <v>11 ATPH 2-4</v>
      </c>
    </row>
    <row r="854" spans="1:8" x14ac:dyDescent="0.3">
      <c r="A854" s="134">
        <f>IF(Data_Siswa[[#This Row],[Nama]]="","",COUNTA(Data_Siswa[[#Headers],[Nama]]:Data_Siswa[[#This Row],[Nama]])-1)</f>
        <v>850</v>
      </c>
      <c r="B854" s="135">
        <v>102425364</v>
      </c>
      <c r="C854" s="135" t="s">
        <v>1937</v>
      </c>
      <c r="D854" s="136" t="s">
        <v>1367</v>
      </c>
      <c r="E854" s="135" t="s">
        <v>4</v>
      </c>
      <c r="F854" s="135" t="s">
        <v>17</v>
      </c>
      <c r="G854" s="137">
        <f>IF(Data_Siswa[[#This Row],[Nama]]="","",IF(F854=F853,G853,G853+1))</f>
        <v>26</v>
      </c>
      <c r="H854" s="137" t="str">
        <f>CONCATENATE(Data_Siswa[[#This Row],[Kelas]],"-",COUNTIF(Data_Siswa[[#Headers],[Kelas]]:Data_Siswa[[#This Row],[Kelas]],Data_Siswa[[#This Row],[Kelas]]))</f>
        <v>11 ATPH 2-5</v>
      </c>
    </row>
    <row r="855" spans="1:8" x14ac:dyDescent="0.3">
      <c r="A855" s="134">
        <f>IF(Data_Siswa[[#This Row],[Nama]]="","",COUNTA(Data_Siswa[[#Headers],[Nama]]:Data_Siswa[[#This Row],[Nama]])-1)</f>
        <v>851</v>
      </c>
      <c r="B855" s="135">
        <v>102425365</v>
      </c>
      <c r="C855" s="135" t="s">
        <v>1938</v>
      </c>
      <c r="D855" s="136" t="s">
        <v>1368</v>
      </c>
      <c r="E855" s="135" t="s">
        <v>4</v>
      </c>
      <c r="F855" s="135" t="s">
        <v>17</v>
      </c>
      <c r="G855" s="137">
        <f>IF(Data_Siswa[[#This Row],[Nama]]="","",IF(F855=F854,G854,G854+1))</f>
        <v>26</v>
      </c>
      <c r="H855" s="137" t="str">
        <f>CONCATENATE(Data_Siswa[[#This Row],[Kelas]],"-",COUNTIF(Data_Siswa[[#Headers],[Kelas]]:Data_Siswa[[#This Row],[Kelas]],Data_Siswa[[#This Row],[Kelas]]))</f>
        <v>11 ATPH 2-6</v>
      </c>
    </row>
    <row r="856" spans="1:8" x14ac:dyDescent="0.3">
      <c r="A856" s="134">
        <f>IF(Data_Siswa[[#This Row],[Nama]]="","",COUNTA(Data_Siswa[[#Headers],[Nama]]:Data_Siswa[[#This Row],[Nama]])-1)</f>
        <v>852</v>
      </c>
      <c r="B856" s="135">
        <v>102425366</v>
      </c>
      <c r="C856" s="135" t="s">
        <v>1939</v>
      </c>
      <c r="D856" s="136" t="s">
        <v>1369</v>
      </c>
      <c r="E856" s="135" t="s">
        <v>4</v>
      </c>
      <c r="F856" s="135" t="s">
        <v>17</v>
      </c>
      <c r="G856" s="137">
        <f>IF(Data_Siswa[[#This Row],[Nama]]="","",IF(F856=F855,G855,G855+1))</f>
        <v>26</v>
      </c>
      <c r="H856" s="137" t="str">
        <f>CONCATENATE(Data_Siswa[[#This Row],[Kelas]],"-",COUNTIF(Data_Siswa[[#Headers],[Kelas]]:Data_Siswa[[#This Row],[Kelas]],Data_Siswa[[#This Row],[Kelas]]))</f>
        <v>11 ATPH 2-7</v>
      </c>
    </row>
    <row r="857" spans="1:8" x14ac:dyDescent="0.3">
      <c r="A857" s="134">
        <f>IF(Data_Siswa[[#This Row],[Nama]]="","",COUNTA(Data_Siswa[[#Headers],[Nama]]:Data_Siswa[[#This Row],[Nama]])-1)</f>
        <v>853</v>
      </c>
      <c r="B857" s="135">
        <v>102425367</v>
      </c>
      <c r="C857" s="135" t="s">
        <v>1940</v>
      </c>
      <c r="D857" s="136" t="s">
        <v>1370</v>
      </c>
      <c r="E857" s="135" t="s">
        <v>3</v>
      </c>
      <c r="F857" s="135" t="s">
        <v>17</v>
      </c>
      <c r="G857" s="137">
        <f>IF(Data_Siswa[[#This Row],[Nama]]="","",IF(F857=F856,G856,G856+1))</f>
        <v>26</v>
      </c>
      <c r="H857" s="137" t="str">
        <f>CONCATENATE(Data_Siswa[[#This Row],[Kelas]],"-",COUNTIF(Data_Siswa[[#Headers],[Kelas]]:Data_Siswa[[#This Row],[Kelas]],Data_Siswa[[#This Row],[Kelas]]))</f>
        <v>11 ATPH 2-8</v>
      </c>
    </row>
    <row r="858" spans="1:8" x14ac:dyDescent="0.3">
      <c r="A858" s="134">
        <f>IF(Data_Siswa[[#This Row],[Nama]]="","",COUNTA(Data_Siswa[[#Headers],[Nama]]:Data_Siswa[[#This Row],[Nama]])-1)</f>
        <v>854</v>
      </c>
      <c r="B858" s="135">
        <v>102425368</v>
      </c>
      <c r="C858" s="135" t="s">
        <v>1941</v>
      </c>
      <c r="D858" s="136" t="s">
        <v>1371</v>
      </c>
      <c r="E858" s="135" t="s">
        <v>3</v>
      </c>
      <c r="F858" s="135" t="s">
        <v>17</v>
      </c>
      <c r="G858" s="137">
        <f>IF(Data_Siswa[[#This Row],[Nama]]="","",IF(F858=F857,G857,G857+1))</f>
        <v>26</v>
      </c>
      <c r="H858" s="137" t="str">
        <f>CONCATENATE(Data_Siswa[[#This Row],[Kelas]],"-",COUNTIF(Data_Siswa[[#Headers],[Kelas]]:Data_Siswa[[#This Row],[Kelas]],Data_Siswa[[#This Row],[Kelas]]))</f>
        <v>11 ATPH 2-9</v>
      </c>
    </row>
    <row r="859" spans="1:8" x14ac:dyDescent="0.3">
      <c r="A859" s="134">
        <f>IF(Data_Siswa[[#This Row],[Nama]]="","",COUNTA(Data_Siswa[[#Headers],[Nama]]:Data_Siswa[[#This Row],[Nama]])-1)</f>
        <v>855</v>
      </c>
      <c r="B859" s="135">
        <v>102425369</v>
      </c>
      <c r="C859" s="135" t="s">
        <v>1942</v>
      </c>
      <c r="D859" s="136" t="s">
        <v>1372</v>
      </c>
      <c r="E859" s="135" t="s">
        <v>3</v>
      </c>
      <c r="F859" s="135" t="s">
        <v>17</v>
      </c>
      <c r="G859" s="137">
        <f>IF(Data_Siswa[[#This Row],[Nama]]="","",IF(F859=F858,G858,G858+1))</f>
        <v>26</v>
      </c>
      <c r="H859" s="137" t="str">
        <f>CONCATENATE(Data_Siswa[[#This Row],[Kelas]],"-",COUNTIF(Data_Siswa[[#Headers],[Kelas]]:Data_Siswa[[#This Row],[Kelas]],Data_Siswa[[#This Row],[Kelas]]))</f>
        <v>11 ATPH 2-10</v>
      </c>
    </row>
    <row r="860" spans="1:8" x14ac:dyDescent="0.3">
      <c r="A860" s="134">
        <f>IF(Data_Siswa[[#This Row],[Nama]]="","",COUNTA(Data_Siswa[[#Headers],[Nama]]:Data_Siswa[[#This Row],[Nama]])-1)</f>
        <v>856</v>
      </c>
      <c r="B860" s="135">
        <v>102425370</v>
      </c>
      <c r="C860" s="135" t="s">
        <v>1943</v>
      </c>
      <c r="D860" s="136" t="s">
        <v>1373</v>
      </c>
      <c r="E860" s="135" t="s">
        <v>3</v>
      </c>
      <c r="F860" s="135" t="s">
        <v>17</v>
      </c>
      <c r="G860" s="137">
        <f>IF(Data_Siswa[[#This Row],[Nama]]="","",IF(F860=F859,G859,G859+1))</f>
        <v>26</v>
      </c>
      <c r="H860" s="137" t="str">
        <f>CONCATENATE(Data_Siswa[[#This Row],[Kelas]],"-",COUNTIF(Data_Siswa[[#Headers],[Kelas]]:Data_Siswa[[#This Row],[Kelas]],Data_Siswa[[#This Row],[Kelas]]))</f>
        <v>11 ATPH 2-11</v>
      </c>
    </row>
    <row r="861" spans="1:8" x14ac:dyDescent="0.3">
      <c r="A861" s="134">
        <f>IF(Data_Siswa[[#This Row],[Nama]]="","",COUNTA(Data_Siswa[[#Headers],[Nama]]:Data_Siswa[[#This Row],[Nama]])-1)</f>
        <v>857</v>
      </c>
      <c r="B861" s="135">
        <v>102425371</v>
      </c>
      <c r="C861" s="135" t="s">
        <v>1944</v>
      </c>
      <c r="D861" s="136" t="s">
        <v>1374</v>
      </c>
      <c r="E861" s="135" t="s">
        <v>3</v>
      </c>
      <c r="F861" s="135" t="s">
        <v>17</v>
      </c>
      <c r="G861" s="137">
        <f>IF(Data_Siswa[[#This Row],[Nama]]="","",IF(F861=F860,G860,G860+1))</f>
        <v>26</v>
      </c>
      <c r="H861" s="137" t="str">
        <f>CONCATENATE(Data_Siswa[[#This Row],[Kelas]],"-",COUNTIF(Data_Siswa[[#Headers],[Kelas]]:Data_Siswa[[#This Row],[Kelas]],Data_Siswa[[#This Row],[Kelas]]))</f>
        <v>11 ATPH 2-12</v>
      </c>
    </row>
    <row r="862" spans="1:8" x14ac:dyDescent="0.3">
      <c r="A862" s="134">
        <f>IF(Data_Siswa[[#This Row],[Nama]]="","",COUNTA(Data_Siswa[[#Headers],[Nama]]:Data_Siswa[[#This Row],[Nama]])-1)</f>
        <v>858</v>
      </c>
      <c r="B862" s="135">
        <v>102425372</v>
      </c>
      <c r="C862" s="135" t="s">
        <v>1945</v>
      </c>
      <c r="D862" s="136" t="s">
        <v>1375</v>
      </c>
      <c r="E862" s="135" t="s">
        <v>3</v>
      </c>
      <c r="F862" s="135" t="s">
        <v>17</v>
      </c>
      <c r="G862" s="137">
        <f>IF(Data_Siswa[[#This Row],[Nama]]="","",IF(F862=F861,G861,G861+1))</f>
        <v>26</v>
      </c>
      <c r="H862" s="137" t="str">
        <f>CONCATENATE(Data_Siswa[[#This Row],[Kelas]],"-",COUNTIF(Data_Siswa[[#Headers],[Kelas]]:Data_Siswa[[#This Row],[Kelas]],Data_Siswa[[#This Row],[Kelas]]))</f>
        <v>11 ATPH 2-13</v>
      </c>
    </row>
    <row r="863" spans="1:8" x14ac:dyDescent="0.3">
      <c r="A863" s="134">
        <f>IF(Data_Siswa[[#This Row],[Nama]]="","",COUNTA(Data_Siswa[[#Headers],[Nama]]:Data_Siswa[[#This Row],[Nama]])-1)</f>
        <v>859</v>
      </c>
      <c r="B863" s="135">
        <v>102425373</v>
      </c>
      <c r="C863" s="135" t="s">
        <v>1946</v>
      </c>
      <c r="D863" s="136" t="s">
        <v>1376</v>
      </c>
      <c r="E863" s="135" t="s">
        <v>3</v>
      </c>
      <c r="F863" s="135" t="s">
        <v>17</v>
      </c>
      <c r="G863" s="137">
        <f>IF(Data_Siswa[[#This Row],[Nama]]="","",IF(F863=F862,G862,G862+1))</f>
        <v>26</v>
      </c>
      <c r="H863" s="137" t="str">
        <f>CONCATENATE(Data_Siswa[[#This Row],[Kelas]],"-",COUNTIF(Data_Siswa[[#Headers],[Kelas]]:Data_Siswa[[#This Row],[Kelas]],Data_Siswa[[#This Row],[Kelas]]))</f>
        <v>11 ATPH 2-14</v>
      </c>
    </row>
    <row r="864" spans="1:8" x14ac:dyDescent="0.3">
      <c r="A864" s="134">
        <f>IF(Data_Siswa[[#This Row],[Nama]]="","",COUNTA(Data_Siswa[[#Headers],[Nama]]:Data_Siswa[[#This Row],[Nama]])-1)</f>
        <v>860</v>
      </c>
      <c r="B864" s="135">
        <v>102425374</v>
      </c>
      <c r="C864" s="135" t="s">
        <v>1947</v>
      </c>
      <c r="D864" s="136" t="s">
        <v>1377</v>
      </c>
      <c r="E864" s="135" t="s">
        <v>4</v>
      </c>
      <c r="F864" s="135" t="s">
        <v>17</v>
      </c>
      <c r="G864" s="137">
        <f>IF(Data_Siswa[[#This Row],[Nama]]="","",IF(F864=F863,G863,G863+1))</f>
        <v>26</v>
      </c>
      <c r="H864" s="137" t="str">
        <f>CONCATENATE(Data_Siswa[[#This Row],[Kelas]],"-",COUNTIF(Data_Siswa[[#Headers],[Kelas]]:Data_Siswa[[#This Row],[Kelas]],Data_Siswa[[#This Row],[Kelas]]))</f>
        <v>11 ATPH 2-15</v>
      </c>
    </row>
    <row r="865" spans="1:8" x14ac:dyDescent="0.3">
      <c r="A865" s="134">
        <f>IF(Data_Siswa[[#This Row],[Nama]]="","",COUNTA(Data_Siswa[[#Headers],[Nama]]:Data_Siswa[[#This Row],[Nama]])-1)</f>
        <v>861</v>
      </c>
      <c r="B865" s="135">
        <v>102425375</v>
      </c>
      <c r="C865" s="135" t="s">
        <v>1948</v>
      </c>
      <c r="D865" s="136" t="s">
        <v>1378</v>
      </c>
      <c r="E865" s="135" t="s">
        <v>4</v>
      </c>
      <c r="F865" s="135" t="s">
        <v>17</v>
      </c>
      <c r="G865" s="137">
        <f>IF(Data_Siswa[[#This Row],[Nama]]="","",IF(F865=F864,G864,G864+1))</f>
        <v>26</v>
      </c>
      <c r="H865" s="137" t="str">
        <f>CONCATENATE(Data_Siswa[[#This Row],[Kelas]],"-",COUNTIF(Data_Siswa[[#Headers],[Kelas]]:Data_Siswa[[#This Row],[Kelas]],Data_Siswa[[#This Row],[Kelas]]))</f>
        <v>11 ATPH 2-16</v>
      </c>
    </row>
    <row r="866" spans="1:8" x14ac:dyDescent="0.3">
      <c r="A866" s="134">
        <f>IF(Data_Siswa[[#This Row],[Nama]]="","",COUNTA(Data_Siswa[[#Headers],[Nama]]:Data_Siswa[[#This Row],[Nama]])-1)</f>
        <v>862</v>
      </c>
      <c r="B866" s="135">
        <v>102425376</v>
      </c>
      <c r="C866" s="135" t="s">
        <v>2098</v>
      </c>
      <c r="D866" s="136" t="s">
        <v>2099</v>
      </c>
      <c r="E866" s="135" t="s">
        <v>3</v>
      </c>
      <c r="F866" s="135" t="s">
        <v>17</v>
      </c>
      <c r="G866" s="137">
        <f>IF(Data_Siswa[[#This Row],[Nama]]="","",IF(F866=F865,G865,G865+1))</f>
        <v>26</v>
      </c>
      <c r="H866" s="137" t="str">
        <f>CONCATENATE(Data_Siswa[[#This Row],[Kelas]],"-",COUNTIF(Data_Siswa[[#Headers],[Kelas]]:Data_Siswa[[#This Row],[Kelas]],Data_Siswa[[#This Row],[Kelas]]))</f>
        <v>11 ATPH 2-17</v>
      </c>
    </row>
    <row r="867" spans="1:8" x14ac:dyDescent="0.3">
      <c r="A867" s="134">
        <f>IF(Data_Siswa[[#This Row],[Nama]]="","",COUNTA(Data_Siswa[[#Headers],[Nama]]:Data_Siswa[[#This Row],[Nama]])-1)</f>
        <v>863</v>
      </c>
      <c r="B867" s="135">
        <v>102425377</v>
      </c>
      <c r="C867" s="135" t="s">
        <v>1949</v>
      </c>
      <c r="D867" s="136" t="s">
        <v>1379</v>
      </c>
      <c r="E867" s="135" t="s">
        <v>3</v>
      </c>
      <c r="F867" s="135" t="s">
        <v>17</v>
      </c>
      <c r="G867" s="137">
        <f>IF(Data_Siswa[[#This Row],[Nama]]="","",IF(F867=F866,G866,G866+1))</f>
        <v>26</v>
      </c>
      <c r="H867" s="137" t="str">
        <f>CONCATENATE(Data_Siswa[[#This Row],[Kelas]],"-",COUNTIF(Data_Siswa[[#Headers],[Kelas]]:Data_Siswa[[#This Row],[Kelas]],Data_Siswa[[#This Row],[Kelas]]))</f>
        <v>11 ATPH 2-18</v>
      </c>
    </row>
    <row r="868" spans="1:8" x14ac:dyDescent="0.3">
      <c r="A868" s="134">
        <f>IF(Data_Siswa[[#This Row],[Nama]]="","",COUNTA(Data_Siswa[[#Headers],[Nama]]:Data_Siswa[[#This Row],[Nama]])-1)</f>
        <v>864</v>
      </c>
      <c r="B868" s="135">
        <v>102425378</v>
      </c>
      <c r="C868" s="135" t="s">
        <v>1950</v>
      </c>
      <c r="D868" s="136" t="s">
        <v>1380</v>
      </c>
      <c r="E868" s="135" t="s">
        <v>4</v>
      </c>
      <c r="F868" s="135" t="s">
        <v>17</v>
      </c>
      <c r="G868" s="137">
        <f>IF(Data_Siswa[[#This Row],[Nama]]="","",IF(F868=F867,G867,G867+1))</f>
        <v>26</v>
      </c>
      <c r="H868" s="137" t="str">
        <f>CONCATENATE(Data_Siswa[[#This Row],[Kelas]],"-",COUNTIF(Data_Siswa[[#Headers],[Kelas]]:Data_Siswa[[#This Row],[Kelas]],Data_Siswa[[#This Row],[Kelas]]))</f>
        <v>11 ATPH 2-19</v>
      </c>
    </row>
    <row r="869" spans="1:8" x14ac:dyDescent="0.3">
      <c r="A869" s="134">
        <f>IF(Data_Siswa[[#This Row],[Nama]]="","",COUNTA(Data_Siswa[[#Headers],[Nama]]:Data_Siswa[[#This Row],[Nama]])-1)</f>
        <v>865</v>
      </c>
      <c r="B869" s="135">
        <v>102425379</v>
      </c>
      <c r="C869" s="135" t="s">
        <v>1951</v>
      </c>
      <c r="D869" s="136" t="s">
        <v>1381</v>
      </c>
      <c r="E869" s="135" t="s">
        <v>3</v>
      </c>
      <c r="F869" s="135" t="s">
        <v>17</v>
      </c>
      <c r="G869" s="137">
        <f>IF(Data_Siswa[[#This Row],[Nama]]="","",IF(F869=F868,G868,G868+1))</f>
        <v>26</v>
      </c>
      <c r="H869" s="137" t="str">
        <f>CONCATENATE(Data_Siswa[[#This Row],[Kelas]],"-",COUNTIF(Data_Siswa[[#Headers],[Kelas]]:Data_Siswa[[#This Row],[Kelas]],Data_Siswa[[#This Row],[Kelas]]))</f>
        <v>11 ATPH 2-20</v>
      </c>
    </row>
    <row r="870" spans="1:8" x14ac:dyDescent="0.3">
      <c r="A870" s="134">
        <f>IF(Data_Siswa[[#This Row],[Nama]]="","",COUNTA(Data_Siswa[[#Headers],[Nama]]:Data_Siswa[[#This Row],[Nama]])-1)</f>
        <v>866</v>
      </c>
      <c r="B870" s="135">
        <v>102425380</v>
      </c>
      <c r="C870" s="135" t="s">
        <v>1952</v>
      </c>
      <c r="D870" s="136" t="s">
        <v>1382</v>
      </c>
      <c r="E870" s="135" t="s">
        <v>3</v>
      </c>
      <c r="F870" s="135" t="s">
        <v>17</v>
      </c>
      <c r="G870" s="137">
        <f>IF(Data_Siswa[[#This Row],[Nama]]="","",IF(F870=F869,G869,G869+1))</f>
        <v>26</v>
      </c>
      <c r="H870" s="137" t="str">
        <f>CONCATENATE(Data_Siswa[[#This Row],[Kelas]],"-",COUNTIF(Data_Siswa[[#Headers],[Kelas]]:Data_Siswa[[#This Row],[Kelas]],Data_Siswa[[#This Row],[Kelas]]))</f>
        <v>11 ATPH 2-21</v>
      </c>
    </row>
    <row r="871" spans="1:8" x14ac:dyDescent="0.3">
      <c r="A871" s="134">
        <f>IF(Data_Siswa[[#This Row],[Nama]]="","",COUNTA(Data_Siswa[[#Headers],[Nama]]:Data_Siswa[[#This Row],[Nama]])-1)</f>
        <v>867</v>
      </c>
      <c r="B871" s="135">
        <v>102425381</v>
      </c>
      <c r="C871" s="135" t="s">
        <v>1953</v>
      </c>
      <c r="D871" s="136" t="s">
        <v>1383</v>
      </c>
      <c r="E871" s="135" t="s">
        <v>3</v>
      </c>
      <c r="F871" s="135" t="s">
        <v>17</v>
      </c>
      <c r="G871" s="137">
        <f>IF(Data_Siswa[[#This Row],[Nama]]="","",IF(F871=F870,G870,G870+1))</f>
        <v>26</v>
      </c>
      <c r="H871" s="137" t="str">
        <f>CONCATENATE(Data_Siswa[[#This Row],[Kelas]],"-",COUNTIF(Data_Siswa[[#Headers],[Kelas]]:Data_Siswa[[#This Row],[Kelas]],Data_Siswa[[#This Row],[Kelas]]))</f>
        <v>11 ATPH 2-22</v>
      </c>
    </row>
    <row r="872" spans="1:8" x14ac:dyDescent="0.3">
      <c r="A872" s="134">
        <f>IF(Data_Siswa[[#This Row],[Nama]]="","",COUNTA(Data_Siswa[[#Headers],[Nama]]:Data_Siswa[[#This Row],[Nama]])-1)</f>
        <v>868</v>
      </c>
      <c r="B872" s="135">
        <v>102425382</v>
      </c>
      <c r="C872" s="135" t="s">
        <v>1954</v>
      </c>
      <c r="D872" s="136" t="s">
        <v>1384</v>
      </c>
      <c r="E872" s="135" t="s">
        <v>3</v>
      </c>
      <c r="F872" s="135" t="s">
        <v>17</v>
      </c>
      <c r="G872" s="137">
        <f>IF(Data_Siswa[[#This Row],[Nama]]="","",IF(F872=F871,G871,G871+1))</f>
        <v>26</v>
      </c>
      <c r="H872" s="137" t="str">
        <f>CONCATENATE(Data_Siswa[[#This Row],[Kelas]],"-",COUNTIF(Data_Siswa[[#Headers],[Kelas]]:Data_Siswa[[#This Row],[Kelas]],Data_Siswa[[#This Row],[Kelas]]))</f>
        <v>11 ATPH 2-23</v>
      </c>
    </row>
    <row r="873" spans="1:8" x14ac:dyDescent="0.3">
      <c r="A873" s="134">
        <f>IF(Data_Siswa[[#This Row],[Nama]]="","",COUNTA(Data_Siswa[[#Headers],[Nama]]:Data_Siswa[[#This Row],[Nama]])-1)</f>
        <v>869</v>
      </c>
      <c r="B873" s="135">
        <v>102425383</v>
      </c>
      <c r="C873" s="135" t="s">
        <v>1955</v>
      </c>
      <c r="D873" s="136" t="s">
        <v>1385</v>
      </c>
      <c r="E873" s="135" t="s">
        <v>3</v>
      </c>
      <c r="F873" s="135" t="s">
        <v>17</v>
      </c>
      <c r="G873" s="137">
        <f>IF(Data_Siswa[[#This Row],[Nama]]="","",IF(F873=F872,G872,G872+1))</f>
        <v>26</v>
      </c>
      <c r="H873" s="137" t="str">
        <f>CONCATENATE(Data_Siswa[[#This Row],[Kelas]],"-",COUNTIF(Data_Siswa[[#Headers],[Kelas]]:Data_Siswa[[#This Row],[Kelas]],Data_Siswa[[#This Row],[Kelas]]))</f>
        <v>11 ATPH 2-24</v>
      </c>
    </row>
    <row r="874" spans="1:8" x14ac:dyDescent="0.3">
      <c r="A874" s="134">
        <f>IF(Data_Siswa[[#This Row],[Nama]]="","",COUNTA(Data_Siswa[[#Headers],[Nama]]:Data_Siswa[[#This Row],[Nama]])-1)</f>
        <v>870</v>
      </c>
      <c r="B874" s="135">
        <v>102425385</v>
      </c>
      <c r="C874" s="135" t="s">
        <v>1956</v>
      </c>
      <c r="D874" s="136" t="s">
        <v>1386</v>
      </c>
      <c r="E874" s="135" t="s">
        <v>4</v>
      </c>
      <c r="F874" s="135" t="s">
        <v>17</v>
      </c>
      <c r="G874" s="137">
        <f>IF(Data_Siswa[[#This Row],[Nama]]="","",IF(F874=F873,G873,G873+1))</f>
        <v>26</v>
      </c>
      <c r="H874" s="137" t="str">
        <f>CONCATENATE(Data_Siswa[[#This Row],[Kelas]],"-",COUNTIF(Data_Siswa[[#Headers],[Kelas]]:Data_Siswa[[#This Row],[Kelas]],Data_Siswa[[#This Row],[Kelas]]))</f>
        <v>11 ATPH 2-25</v>
      </c>
    </row>
    <row r="875" spans="1:8" x14ac:dyDescent="0.3">
      <c r="A875" s="134">
        <f>IF(Data_Siswa[[#This Row],[Nama]]="","",COUNTA(Data_Siswa[[#Headers],[Nama]]:Data_Siswa[[#This Row],[Nama]])-1)</f>
        <v>871</v>
      </c>
      <c r="B875" s="135">
        <v>102425386</v>
      </c>
      <c r="C875" s="135" t="s">
        <v>1957</v>
      </c>
      <c r="D875" s="136" t="s">
        <v>1387</v>
      </c>
      <c r="E875" s="135" t="s">
        <v>4</v>
      </c>
      <c r="F875" s="135" t="s">
        <v>17</v>
      </c>
      <c r="G875" s="137">
        <f>IF(Data_Siswa[[#This Row],[Nama]]="","",IF(F875=F874,G874,G874+1))</f>
        <v>26</v>
      </c>
      <c r="H875" s="137" t="str">
        <f>CONCATENATE(Data_Siswa[[#This Row],[Kelas]],"-",COUNTIF(Data_Siswa[[#Headers],[Kelas]]:Data_Siswa[[#This Row],[Kelas]],Data_Siswa[[#This Row],[Kelas]]))</f>
        <v>11 ATPH 2-26</v>
      </c>
    </row>
    <row r="876" spans="1:8" x14ac:dyDescent="0.3">
      <c r="A876" s="134">
        <f>IF(Data_Siswa[[#This Row],[Nama]]="","",COUNTA(Data_Siswa[[#Headers],[Nama]]:Data_Siswa[[#This Row],[Nama]])-1)</f>
        <v>872</v>
      </c>
      <c r="B876" s="135">
        <v>102425387</v>
      </c>
      <c r="C876" s="135" t="s">
        <v>1958</v>
      </c>
      <c r="D876" s="136" t="s">
        <v>1388</v>
      </c>
      <c r="E876" s="135" t="s">
        <v>4</v>
      </c>
      <c r="F876" s="135" t="s">
        <v>17</v>
      </c>
      <c r="G876" s="137">
        <f>IF(Data_Siswa[[#This Row],[Nama]]="","",IF(F876=F875,G875,G875+1))</f>
        <v>26</v>
      </c>
      <c r="H876" s="137" t="str">
        <f>CONCATENATE(Data_Siswa[[#This Row],[Kelas]],"-",COUNTIF(Data_Siswa[[#Headers],[Kelas]]:Data_Siswa[[#This Row],[Kelas]],Data_Siswa[[#This Row],[Kelas]]))</f>
        <v>11 ATPH 2-27</v>
      </c>
    </row>
    <row r="877" spans="1:8" x14ac:dyDescent="0.3">
      <c r="A877" s="134">
        <f>IF(Data_Siswa[[#This Row],[Nama]]="","",COUNTA(Data_Siswa[[#Headers],[Nama]]:Data_Siswa[[#This Row],[Nama]])-1)</f>
        <v>873</v>
      </c>
      <c r="B877" s="135">
        <v>102425388</v>
      </c>
      <c r="C877" s="135" t="s">
        <v>1959</v>
      </c>
      <c r="D877" s="136" t="s">
        <v>1389</v>
      </c>
      <c r="E877" s="135" t="s">
        <v>3</v>
      </c>
      <c r="F877" s="135" t="s">
        <v>17</v>
      </c>
      <c r="G877" s="137">
        <f>IF(Data_Siswa[[#This Row],[Nama]]="","",IF(F877=F876,G876,G876+1))</f>
        <v>26</v>
      </c>
      <c r="H877" s="137" t="str">
        <f>CONCATENATE(Data_Siswa[[#This Row],[Kelas]],"-",COUNTIF(Data_Siswa[[#Headers],[Kelas]]:Data_Siswa[[#This Row],[Kelas]],Data_Siswa[[#This Row],[Kelas]]))</f>
        <v>11 ATPH 2-28</v>
      </c>
    </row>
    <row r="878" spans="1:8" x14ac:dyDescent="0.3">
      <c r="A878" s="134">
        <f>IF(Data_Siswa[[#This Row],[Nama]]="","",COUNTA(Data_Siswa[[#Headers],[Nama]]:Data_Siswa[[#This Row],[Nama]])-1)</f>
        <v>874</v>
      </c>
      <c r="B878" s="135">
        <v>102425389</v>
      </c>
      <c r="C878" s="135" t="s">
        <v>1960</v>
      </c>
      <c r="D878" s="136" t="s">
        <v>1390</v>
      </c>
      <c r="E878" s="135" t="s">
        <v>3</v>
      </c>
      <c r="F878" s="135" t="s">
        <v>17</v>
      </c>
      <c r="G878" s="137">
        <f>IF(Data_Siswa[[#This Row],[Nama]]="","",IF(F878=F877,G877,G877+1))</f>
        <v>26</v>
      </c>
      <c r="H878" s="137" t="str">
        <f>CONCATENATE(Data_Siswa[[#This Row],[Kelas]],"-",COUNTIF(Data_Siswa[[#Headers],[Kelas]]:Data_Siswa[[#This Row],[Kelas]],Data_Siswa[[#This Row],[Kelas]]))</f>
        <v>11 ATPH 2-29</v>
      </c>
    </row>
    <row r="879" spans="1:8" x14ac:dyDescent="0.3">
      <c r="A879" s="134">
        <f>IF(Data_Siswa[[#This Row],[Nama]]="","",COUNTA(Data_Siswa[[#Headers],[Nama]]:Data_Siswa[[#This Row],[Nama]])-1)</f>
        <v>875</v>
      </c>
      <c r="B879" s="135">
        <v>102425391</v>
      </c>
      <c r="C879" s="135" t="s">
        <v>1962</v>
      </c>
      <c r="D879" s="136" t="s">
        <v>1392</v>
      </c>
      <c r="E879" s="135" t="s">
        <v>4</v>
      </c>
      <c r="F879" s="135" t="s">
        <v>17</v>
      </c>
      <c r="G879" s="137">
        <f>IF(Data_Siswa[[#This Row],[Nama]]="","",IF(F879=F878,G878,G878+1))</f>
        <v>26</v>
      </c>
      <c r="H879" s="137" t="str">
        <f>CONCATENATE(Data_Siswa[[#This Row],[Kelas]],"-",COUNTIF(Data_Siswa[[#Headers],[Kelas]]:Data_Siswa[[#This Row],[Kelas]],Data_Siswa[[#This Row],[Kelas]]))</f>
        <v>11 ATPH 2-30</v>
      </c>
    </row>
    <row r="880" spans="1:8" x14ac:dyDescent="0.3">
      <c r="A880" s="134">
        <f>IF(Data_Siswa[[#This Row],[Nama]]="","",COUNTA(Data_Siswa[[#Headers],[Nama]]:Data_Siswa[[#This Row],[Nama]])-1)</f>
        <v>876</v>
      </c>
      <c r="B880" s="135">
        <v>102425392</v>
      </c>
      <c r="C880" s="135" t="s">
        <v>1963</v>
      </c>
      <c r="D880" s="136" t="s">
        <v>1393</v>
      </c>
      <c r="E880" s="135" t="s">
        <v>4</v>
      </c>
      <c r="F880" s="135" t="s">
        <v>17</v>
      </c>
      <c r="G880" s="137">
        <f>IF(Data_Siswa[[#This Row],[Nama]]="","",IF(F880=F879,G879,G879+1))</f>
        <v>26</v>
      </c>
      <c r="H880" s="137" t="str">
        <f>CONCATENATE(Data_Siswa[[#This Row],[Kelas]],"-",COUNTIF(Data_Siswa[[#Headers],[Kelas]]:Data_Siswa[[#This Row],[Kelas]],Data_Siswa[[#This Row],[Kelas]]))</f>
        <v>11 ATPH 2-31</v>
      </c>
    </row>
    <row r="881" spans="1:8" x14ac:dyDescent="0.3">
      <c r="A881" s="134">
        <f>IF(Data_Siswa[[#This Row],[Nama]]="","",COUNTA(Data_Siswa[[#Headers],[Nama]]:Data_Siswa[[#This Row],[Nama]])-1)</f>
        <v>877</v>
      </c>
      <c r="B881" s="135">
        <v>102425393</v>
      </c>
      <c r="C881" s="135" t="s">
        <v>1964</v>
      </c>
      <c r="D881" s="136" t="s">
        <v>1394</v>
      </c>
      <c r="E881" s="135" t="s">
        <v>3</v>
      </c>
      <c r="F881" s="135" t="s">
        <v>17</v>
      </c>
      <c r="G881" s="137">
        <f>IF(Data_Siswa[[#This Row],[Nama]]="","",IF(F881=F880,G880,G880+1))</f>
        <v>26</v>
      </c>
      <c r="H881" s="137" t="str">
        <f>CONCATENATE(Data_Siswa[[#This Row],[Kelas]],"-",COUNTIF(Data_Siswa[[#Headers],[Kelas]]:Data_Siswa[[#This Row],[Kelas]],Data_Siswa[[#This Row],[Kelas]]))</f>
        <v>11 ATPH 2-32</v>
      </c>
    </row>
    <row r="882" spans="1:8" x14ac:dyDescent="0.3">
      <c r="A882" s="134">
        <f>IF(Data_Siswa[[#This Row],[Nama]]="","",COUNTA(Data_Siswa[[#Headers],[Nama]]:Data_Siswa[[#This Row],[Nama]])-1)</f>
        <v>878</v>
      </c>
      <c r="B882" s="135">
        <v>102425394</v>
      </c>
      <c r="C882" s="135" t="s">
        <v>1965</v>
      </c>
      <c r="D882" s="136" t="s">
        <v>1395</v>
      </c>
      <c r="E882" s="135" t="s">
        <v>4</v>
      </c>
      <c r="F882" s="135" t="s">
        <v>17</v>
      </c>
      <c r="G882" s="137">
        <f>IF(Data_Siswa[[#This Row],[Nama]]="","",IF(F882=F881,G881,G881+1))</f>
        <v>26</v>
      </c>
      <c r="H882" s="137" t="str">
        <f>CONCATENATE(Data_Siswa[[#This Row],[Kelas]],"-",COUNTIF(Data_Siswa[[#Headers],[Kelas]]:Data_Siswa[[#This Row],[Kelas]],Data_Siswa[[#This Row],[Kelas]]))</f>
        <v>11 ATPH 2-33</v>
      </c>
    </row>
    <row r="883" spans="1:8" x14ac:dyDescent="0.3">
      <c r="A883" s="134">
        <f>IF(Data_Siswa[[#This Row],[Nama]]="","",COUNTA(Data_Siswa[[#Headers],[Nama]]:Data_Siswa[[#This Row],[Nama]])-1)</f>
        <v>879</v>
      </c>
      <c r="B883" s="135">
        <v>102425395</v>
      </c>
      <c r="C883" s="135" t="s">
        <v>1966</v>
      </c>
      <c r="D883" s="136" t="s">
        <v>1396</v>
      </c>
      <c r="E883" s="135" t="s">
        <v>3</v>
      </c>
      <c r="F883" s="135" t="s">
        <v>17</v>
      </c>
      <c r="G883" s="137">
        <f>IF(Data_Siswa[[#This Row],[Nama]]="","",IF(F883=F882,G882,G882+1))</f>
        <v>26</v>
      </c>
      <c r="H883" s="137" t="str">
        <f>CONCATENATE(Data_Siswa[[#This Row],[Kelas]],"-",COUNTIF(Data_Siswa[[#Headers],[Kelas]]:Data_Siswa[[#This Row],[Kelas]],Data_Siswa[[#This Row],[Kelas]]))</f>
        <v>11 ATPH 2-34</v>
      </c>
    </row>
    <row r="884" spans="1:8" x14ac:dyDescent="0.3">
      <c r="A884" s="134">
        <f>IF(Data_Siswa[[#This Row],[Nama]]="","",COUNTA(Data_Siswa[[#Headers],[Nama]]:Data_Siswa[[#This Row],[Nama]])-1)</f>
        <v>880</v>
      </c>
      <c r="B884" s="135">
        <v>102425409</v>
      </c>
      <c r="C884" s="135" t="s">
        <v>1979</v>
      </c>
      <c r="D884" s="136" t="s">
        <v>1409</v>
      </c>
      <c r="E884" s="135" t="s">
        <v>4</v>
      </c>
      <c r="F884" s="135" t="s">
        <v>17</v>
      </c>
      <c r="G884" s="137">
        <f>IF(Data_Siswa[[#This Row],[Nama]]="","",IF(F884=F883,G883,G883+1))</f>
        <v>26</v>
      </c>
      <c r="H884" s="137" t="str">
        <f>CONCATENATE(Data_Siswa[[#This Row],[Kelas]],"-",COUNTIF(Data_Siswa[[#Headers],[Kelas]]:Data_Siswa[[#This Row],[Kelas]],Data_Siswa[[#This Row],[Kelas]]))</f>
        <v>11 ATPH 2-35</v>
      </c>
    </row>
    <row r="885" spans="1:8" x14ac:dyDescent="0.3">
      <c r="A885" s="134">
        <f>IF(Data_Siswa[[#This Row],[Nama]]="","",COUNTA(Data_Siswa[[#Headers],[Nama]]:Data_Siswa[[#This Row],[Nama]])-1)</f>
        <v>881</v>
      </c>
      <c r="B885" s="135">
        <v>102425390</v>
      </c>
      <c r="C885" s="135" t="s">
        <v>1961</v>
      </c>
      <c r="D885" s="136" t="s">
        <v>1391</v>
      </c>
      <c r="E885" s="135" t="s">
        <v>4</v>
      </c>
      <c r="F885" s="135" t="s">
        <v>18</v>
      </c>
      <c r="G885" s="137">
        <f>IF(Data_Siswa[[#This Row],[Nama]]="","",IF(F885=F884,G884,G884+1))</f>
        <v>27</v>
      </c>
      <c r="H885" s="137" t="str">
        <f>CONCATENATE(Data_Siswa[[#This Row],[Kelas]],"-",COUNTIF(Data_Siswa[[#Headers],[Kelas]]:Data_Siswa[[#This Row],[Kelas]],Data_Siswa[[#This Row],[Kelas]]))</f>
        <v>11 ATPH 3-1</v>
      </c>
    </row>
    <row r="886" spans="1:8" x14ac:dyDescent="0.3">
      <c r="A886" s="134">
        <f>IF(Data_Siswa[[#This Row],[Nama]]="","",COUNTA(Data_Siswa[[#Headers],[Nama]]:Data_Siswa[[#This Row],[Nama]])-1)</f>
        <v>882</v>
      </c>
      <c r="B886" s="135">
        <v>102425397</v>
      </c>
      <c r="C886" s="135" t="s">
        <v>1967</v>
      </c>
      <c r="D886" s="136" t="s">
        <v>1397</v>
      </c>
      <c r="E886" s="135" t="s">
        <v>3</v>
      </c>
      <c r="F886" s="135" t="s">
        <v>18</v>
      </c>
      <c r="G886" s="137">
        <f>IF(Data_Siswa[[#This Row],[Nama]]="","",IF(F886=F885,G885,G885+1))</f>
        <v>27</v>
      </c>
      <c r="H886" s="137" t="str">
        <f>CONCATENATE(Data_Siswa[[#This Row],[Kelas]],"-",COUNTIF(Data_Siswa[[#Headers],[Kelas]]:Data_Siswa[[#This Row],[Kelas]],Data_Siswa[[#This Row],[Kelas]]))</f>
        <v>11 ATPH 3-2</v>
      </c>
    </row>
    <row r="887" spans="1:8" x14ac:dyDescent="0.3">
      <c r="A887" s="134">
        <f>IF(Data_Siswa[[#This Row],[Nama]]="","",COUNTA(Data_Siswa[[#Headers],[Nama]]:Data_Siswa[[#This Row],[Nama]])-1)</f>
        <v>883</v>
      </c>
      <c r="B887" s="135">
        <v>102425398</v>
      </c>
      <c r="C887" s="135" t="s">
        <v>1968</v>
      </c>
      <c r="D887" s="136" t="s">
        <v>1398</v>
      </c>
      <c r="E887" s="135" t="s">
        <v>3</v>
      </c>
      <c r="F887" s="135" t="s">
        <v>18</v>
      </c>
      <c r="G887" s="137">
        <f>IF(Data_Siswa[[#This Row],[Nama]]="","",IF(F887=F886,G886,G886+1))</f>
        <v>27</v>
      </c>
      <c r="H887" s="137" t="str">
        <f>CONCATENATE(Data_Siswa[[#This Row],[Kelas]],"-",COUNTIF(Data_Siswa[[#Headers],[Kelas]]:Data_Siswa[[#This Row],[Kelas]],Data_Siswa[[#This Row],[Kelas]]))</f>
        <v>11 ATPH 3-3</v>
      </c>
    </row>
    <row r="888" spans="1:8" x14ac:dyDescent="0.3">
      <c r="A888" s="134">
        <f>IF(Data_Siswa[[#This Row],[Nama]]="","",COUNTA(Data_Siswa[[#Headers],[Nama]]:Data_Siswa[[#This Row],[Nama]])-1)</f>
        <v>884</v>
      </c>
      <c r="B888" s="135">
        <v>102425399</v>
      </c>
      <c r="C888" s="135" t="s">
        <v>1969</v>
      </c>
      <c r="D888" s="136" t="s">
        <v>1399</v>
      </c>
      <c r="E888" s="135" t="s">
        <v>3</v>
      </c>
      <c r="F888" s="135" t="s">
        <v>18</v>
      </c>
      <c r="G888" s="137">
        <f>IF(Data_Siswa[[#This Row],[Nama]]="","",IF(F888=F887,G887,G887+1))</f>
        <v>27</v>
      </c>
      <c r="H888" s="137" t="str">
        <f>CONCATENATE(Data_Siswa[[#This Row],[Kelas]],"-",COUNTIF(Data_Siswa[[#Headers],[Kelas]]:Data_Siswa[[#This Row],[Kelas]],Data_Siswa[[#This Row],[Kelas]]))</f>
        <v>11 ATPH 3-4</v>
      </c>
    </row>
    <row r="889" spans="1:8" x14ac:dyDescent="0.3">
      <c r="A889" s="134">
        <f>IF(Data_Siswa[[#This Row],[Nama]]="","",COUNTA(Data_Siswa[[#Headers],[Nama]]:Data_Siswa[[#This Row],[Nama]])-1)</f>
        <v>885</v>
      </c>
      <c r="B889" s="135">
        <v>102425400</v>
      </c>
      <c r="C889" s="135" t="s">
        <v>1970</v>
      </c>
      <c r="D889" s="136" t="s">
        <v>1400</v>
      </c>
      <c r="E889" s="135" t="s">
        <v>4</v>
      </c>
      <c r="F889" s="135" t="s">
        <v>18</v>
      </c>
      <c r="G889" s="137">
        <f>IF(Data_Siswa[[#This Row],[Nama]]="","",IF(F889=F888,G888,G888+1))</f>
        <v>27</v>
      </c>
      <c r="H889" s="137" t="str">
        <f>CONCATENATE(Data_Siswa[[#This Row],[Kelas]],"-",COUNTIF(Data_Siswa[[#Headers],[Kelas]]:Data_Siswa[[#This Row],[Kelas]],Data_Siswa[[#This Row],[Kelas]]))</f>
        <v>11 ATPH 3-5</v>
      </c>
    </row>
    <row r="890" spans="1:8" x14ac:dyDescent="0.3">
      <c r="A890" s="134">
        <f>IF(Data_Siswa[[#This Row],[Nama]]="","",COUNTA(Data_Siswa[[#Headers],[Nama]]:Data_Siswa[[#This Row],[Nama]])-1)</f>
        <v>886</v>
      </c>
      <c r="B890" s="135">
        <v>102425401</v>
      </c>
      <c r="C890" s="135" t="s">
        <v>1971</v>
      </c>
      <c r="D890" s="136" t="s">
        <v>1401</v>
      </c>
      <c r="E890" s="135" t="s">
        <v>3</v>
      </c>
      <c r="F890" s="135" t="s">
        <v>18</v>
      </c>
      <c r="G890" s="137">
        <f>IF(Data_Siswa[[#This Row],[Nama]]="","",IF(F890=F889,G889,G889+1))</f>
        <v>27</v>
      </c>
      <c r="H890" s="137" t="str">
        <f>CONCATENATE(Data_Siswa[[#This Row],[Kelas]],"-",COUNTIF(Data_Siswa[[#Headers],[Kelas]]:Data_Siswa[[#This Row],[Kelas]],Data_Siswa[[#This Row],[Kelas]]))</f>
        <v>11 ATPH 3-6</v>
      </c>
    </row>
    <row r="891" spans="1:8" x14ac:dyDescent="0.3">
      <c r="A891" s="134">
        <f>IF(Data_Siswa[[#This Row],[Nama]]="","",COUNTA(Data_Siswa[[#Headers],[Nama]]:Data_Siswa[[#This Row],[Nama]])-1)</f>
        <v>887</v>
      </c>
      <c r="B891" s="135">
        <v>102425402</v>
      </c>
      <c r="C891" s="135" t="s">
        <v>1972</v>
      </c>
      <c r="D891" s="136" t="s">
        <v>1402</v>
      </c>
      <c r="E891" s="135" t="s">
        <v>3</v>
      </c>
      <c r="F891" s="135" t="s">
        <v>18</v>
      </c>
      <c r="G891" s="137">
        <f>IF(Data_Siswa[[#This Row],[Nama]]="","",IF(F891=F890,G890,G890+1))</f>
        <v>27</v>
      </c>
      <c r="H891" s="137" t="str">
        <f>CONCATENATE(Data_Siswa[[#This Row],[Kelas]],"-",COUNTIF(Data_Siswa[[#Headers],[Kelas]]:Data_Siswa[[#This Row],[Kelas]],Data_Siswa[[#This Row],[Kelas]]))</f>
        <v>11 ATPH 3-7</v>
      </c>
    </row>
    <row r="892" spans="1:8" x14ac:dyDescent="0.3">
      <c r="A892" s="134">
        <f>IF(Data_Siswa[[#This Row],[Nama]]="","",COUNTA(Data_Siswa[[#Headers],[Nama]]:Data_Siswa[[#This Row],[Nama]])-1)</f>
        <v>888</v>
      </c>
      <c r="B892" s="135">
        <v>102425403</v>
      </c>
      <c r="C892" s="135" t="s">
        <v>1973</v>
      </c>
      <c r="D892" s="136" t="s">
        <v>1403</v>
      </c>
      <c r="E892" s="135" t="s">
        <v>4</v>
      </c>
      <c r="F892" s="135" t="s">
        <v>18</v>
      </c>
      <c r="G892" s="137">
        <f>IF(Data_Siswa[[#This Row],[Nama]]="","",IF(F892=F891,G891,G891+1))</f>
        <v>27</v>
      </c>
      <c r="H892" s="137" t="str">
        <f>CONCATENATE(Data_Siswa[[#This Row],[Kelas]],"-",COUNTIF(Data_Siswa[[#Headers],[Kelas]]:Data_Siswa[[#This Row],[Kelas]],Data_Siswa[[#This Row],[Kelas]]))</f>
        <v>11 ATPH 3-8</v>
      </c>
    </row>
    <row r="893" spans="1:8" x14ac:dyDescent="0.3">
      <c r="A893" s="134">
        <f>IF(Data_Siswa[[#This Row],[Nama]]="","",COUNTA(Data_Siswa[[#Headers],[Nama]]:Data_Siswa[[#This Row],[Nama]])-1)</f>
        <v>889</v>
      </c>
      <c r="B893" s="135">
        <v>102425404</v>
      </c>
      <c r="C893" s="135" t="s">
        <v>1974</v>
      </c>
      <c r="D893" s="136" t="s">
        <v>1404</v>
      </c>
      <c r="E893" s="135" t="s">
        <v>4</v>
      </c>
      <c r="F893" s="135" t="s">
        <v>18</v>
      </c>
      <c r="G893" s="137">
        <f>IF(Data_Siswa[[#This Row],[Nama]]="","",IF(F893=F892,G892,G892+1))</f>
        <v>27</v>
      </c>
      <c r="H893" s="137" t="str">
        <f>CONCATENATE(Data_Siswa[[#This Row],[Kelas]],"-",COUNTIF(Data_Siswa[[#Headers],[Kelas]]:Data_Siswa[[#This Row],[Kelas]],Data_Siswa[[#This Row],[Kelas]]))</f>
        <v>11 ATPH 3-9</v>
      </c>
    </row>
    <row r="894" spans="1:8" x14ac:dyDescent="0.3">
      <c r="A894" s="134">
        <f>IF(Data_Siswa[[#This Row],[Nama]]="","",COUNTA(Data_Siswa[[#Headers],[Nama]]:Data_Siswa[[#This Row],[Nama]])-1)</f>
        <v>890</v>
      </c>
      <c r="B894" s="135">
        <v>102425405</v>
      </c>
      <c r="C894" s="135" t="s">
        <v>1975</v>
      </c>
      <c r="D894" s="136" t="s">
        <v>1405</v>
      </c>
      <c r="E894" s="135" t="s">
        <v>4</v>
      </c>
      <c r="F894" s="135" t="s">
        <v>18</v>
      </c>
      <c r="G894" s="137">
        <f>IF(Data_Siswa[[#This Row],[Nama]]="","",IF(F894=F893,G893,G893+1))</f>
        <v>27</v>
      </c>
      <c r="H894" s="137" t="str">
        <f>CONCATENATE(Data_Siswa[[#This Row],[Kelas]],"-",COUNTIF(Data_Siswa[[#Headers],[Kelas]]:Data_Siswa[[#This Row],[Kelas]],Data_Siswa[[#This Row],[Kelas]]))</f>
        <v>11 ATPH 3-10</v>
      </c>
    </row>
    <row r="895" spans="1:8" x14ac:dyDescent="0.3">
      <c r="A895" s="134">
        <f>IF(Data_Siswa[[#This Row],[Nama]]="","",COUNTA(Data_Siswa[[#Headers],[Nama]]:Data_Siswa[[#This Row],[Nama]])-1)</f>
        <v>891</v>
      </c>
      <c r="B895" s="135">
        <v>102425406</v>
      </c>
      <c r="C895" s="135" t="s">
        <v>1976</v>
      </c>
      <c r="D895" s="136" t="s">
        <v>1406</v>
      </c>
      <c r="E895" s="135" t="s">
        <v>3</v>
      </c>
      <c r="F895" s="135" t="s">
        <v>18</v>
      </c>
      <c r="G895" s="137">
        <f>IF(Data_Siswa[[#This Row],[Nama]]="","",IF(F895=F894,G894,G894+1))</f>
        <v>27</v>
      </c>
      <c r="H895" s="137" t="str">
        <f>CONCATENATE(Data_Siswa[[#This Row],[Kelas]],"-",COUNTIF(Data_Siswa[[#Headers],[Kelas]]:Data_Siswa[[#This Row],[Kelas]],Data_Siswa[[#This Row],[Kelas]]))</f>
        <v>11 ATPH 3-11</v>
      </c>
    </row>
    <row r="896" spans="1:8" x14ac:dyDescent="0.3">
      <c r="A896" s="134">
        <f>IF(Data_Siswa[[#This Row],[Nama]]="","",COUNTA(Data_Siswa[[#Headers],[Nama]]:Data_Siswa[[#This Row],[Nama]])-1)</f>
        <v>892</v>
      </c>
      <c r="B896" s="135">
        <v>102425407</v>
      </c>
      <c r="C896" s="135" t="s">
        <v>1977</v>
      </c>
      <c r="D896" s="136" t="s">
        <v>1407</v>
      </c>
      <c r="E896" s="135" t="s">
        <v>4</v>
      </c>
      <c r="F896" s="135" t="s">
        <v>18</v>
      </c>
      <c r="G896" s="137">
        <f>IF(Data_Siswa[[#This Row],[Nama]]="","",IF(F896=F895,G895,G895+1))</f>
        <v>27</v>
      </c>
      <c r="H896" s="137" t="str">
        <f>CONCATENATE(Data_Siswa[[#This Row],[Kelas]],"-",COUNTIF(Data_Siswa[[#Headers],[Kelas]]:Data_Siswa[[#This Row],[Kelas]],Data_Siswa[[#This Row],[Kelas]]))</f>
        <v>11 ATPH 3-12</v>
      </c>
    </row>
    <row r="897" spans="1:8" x14ac:dyDescent="0.3">
      <c r="A897" s="134">
        <f>IF(Data_Siswa[[#This Row],[Nama]]="","",COUNTA(Data_Siswa[[#Headers],[Nama]]:Data_Siswa[[#This Row],[Nama]])-1)</f>
        <v>893</v>
      </c>
      <c r="B897" s="135">
        <v>102425408</v>
      </c>
      <c r="C897" s="135" t="s">
        <v>1978</v>
      </c>
      <c r="D897" s="136" t="s">
        <v>1408</v>
      </c>
      <c r="E897" s="135" t="s">
        <v>3</v>
      </c>
      <c r="F897" s="135" t="s">
        <v>18</v>
      </c>
      <c r="G897" s="137">
        <f>IF(Data_Siswa[[#This Row],[Nama]]="","",IF(F897=F896,G896,G896+1))</f>
        <v>27</v>
      </c>
      <c r="H897" s="137" t="str">
        <f>CONCATENATE(Data_Siswa[[#This Row],[Kelas]],"-",COUNTIF(Data_Siswa[[#Headers],[Kelas]]:Data_Siswa[[#This Row],[Kelas]],Data_Siswa[[#This Row],[Kelas]]))</f>
        <v>11 ATPH 3-13</v>
      </c>
    </row>
    <row r="898" spans="1:8" x14ac:dyDescent="0.3">
      <c r="A898" s="134">
        <f>IF(Data_Siswa[[#This Row],[Nama]]="","",COUNTA(Data_Siswa[[#Headers],[Nama]]:Data_Siswa[[#This Row],[Nama]])-1)</f>
        <v>894</v>
      </c>
      <c r="B898" s="135">
        <v>102425410</v>
      </c>
      <c r="C898" s="135" t="s">
        <v>1980</v>
      </c>
      <c r="D898" s="136" t="s">
        <v>1410</v>
      </c>
      <c r="E898" s="135" t="s">
        <v>4</v>
      </c>
      <c r="F898" s="135" t="s">
        <v>18</v>
      </c>
      <c r="G898" s="137">
        <f>IF(Data_Siswa[[#This Row],[Nama]]="","",IF(F898=F897,G897,G897+1))</f>
        <v>27</v>
      </c>
      <c r="H898" s="137" t="str">
        <f>CONCATENATE(Data_Siswa[[#This Row],[Kelas]],"-",COUNTIF(Data_Siswa[[#Headers],[Kelas]]:Data_Siswa[[#This Row],[Kelas]],Data_Siswa[[#This Row],[Kelas]]))</f>
        <v>11 ATPH 3-14</v>
      </c>
    </row>
    <row r="899" spans="1:8" x14ac:dyDescent="0.3">
      <c r="A899" s="134">
        <f>IF(Data_Siswa[[#This Row],[Nama]]="","",COUNTA(Data_Siswa[[#Headers],[Nama]]:Data_Siswa[[#This Row],[Nama]])-1)</f>
        <v>895</v>
      </c>
      <c r="B899" s="135">
        <v>102425411</v>
      </c>
      <c r="C899" s="135" t="s">
        <v>1981</v>
      </c>
      <c r="D899" s="136" t="s">
        <v>1411</v>
      </c>
      <c r="E899" s="135" t="s">
        <v>3</v>
      </c>
      <c r="F899" s="135" t="s">
        <v>18</v>
      </c>
      <c r="G899" s="137">
        <f>IF(Data_Siswa[[#This Row],[Nama]]="","",IF(F899=F898,G898,G898+1))</f>
        <v>27</v>
      </c>
      <c r="H899" s="137" t="str">
        <f>CONCATENATE(Data_Siswa[[#This Row],[Kelas]],"-",COUNTIF(Data_Siswa[[#Headers],[Kelas]]:Data_Siswa[[#This Row],[Kelas]],Data_Siswa[[#This Row],[Kelas]]))</f>
        <v>11 ATPH 3-15</v>
      </c>
    </row>
    <row r="900" spans="1:8" x14ac:dyDescent="0.3">
      <c r="A900" s="134">
        <f>IF(Data_Siswa[[#This Row],[Nama]]="","",COUNTA(Data_Siswa[[#Headers],[Nama]]:Data_Siswa[[#This Row],[Nama]])-1)</f>
        <v>896</v>
      </c>
      <c r="B900" s="135">
        <v>102425412</v>
      </c>
      <c r="C900" s="135" t="s">
        <v>1982</v>
      </c>
      <c r="D900" s="136" t="s">
        <v>1412</v>
      </c>
      <c r="E900" s="135" t="s">
        <v>3</v>
      </c>
      <c r="F900" s="135" t="s">
        <v>18</v>
      </c>
      <c r="G900" s="137">
        <f>IF(Data_Siswa[[#This Row],[Nama]]="","",IF(F900=F899,G899,G899+1))</f>
        <v>27</v>
      </c>
      <c r="H900" s="137" t="str">
        <f>CONCATENATE(Data_Siswa[[#This Row],[Kelas]],"-",COUNTIF(Data_Siswa[[#Headers],[Kelas]]:Data_Siswa[[#This Row],[Kelas]],Data_Siswa[[#This Row],[Kelas]]))</f>
        <v>11 ATPH 3-16</v>
      </c>
    </row>
    <row r="901" spans="1:8" x14ac:dyDescent="0.3">
      <c r="A901" s="134">
        <f>IF(Data_Siswa[[#This Row],[Nama]]="","",COUNTA(Data_Siswa[[#Headers],[Nama]]:Data_Siswa[[#This Row],[Nama]])-1)</f>
        <v>897</v>
      </c>
      <c r="B901" s="135">
        <v>102425413</v>
      </c>
      <c r="C901" s="135" t="s">
        <v>1983</v>
      </c>
      <c r="D901" s="136" t="s">
        <v>1413</v>
      </c>
      <c r="E901" s="135" t="s">
        <v>3</v>
      </c>
      <c r="F901" s="135" t="s">
        <v>18</v>
      </c>
      <c r="G901" s="137">
        <f>IF(Data_Siswa[[#This Row],[Nama]]="","",IF(F901=F900,G900,G900+1))</f>
        <v>27</v>
      </c>
      <c r="H901" s="137" t="str">
        <f>CONCATENATE(Data_Siswa[[#This Row],[Kelas]],"-",COUNTIF(Data_Siswa[[#Headers],[Kelas]]:Data_Siswa[[#This Row],[Kelas]],Data_Siswa[[#This Row],[Kelas]]))</f>
        <v>11 ATPH 3-17</v>
      </c>
    </row>
    <row r="902" spans="1:8" x14ac:dyDescent="0.3">
      <c r="A902" s="134">
        <f>IF(Data_Siswa[[#This Row],[Nama]]="","",COUNTA(Data_Siswa[[#Headers],[Nama]]:Data_Siswa[[#This Row],[Nama]])-1)</f>
        <v>898</v>
      </c>
      <c r="B902" s="135">
        <v>102425414</v>
      </c>
      <c r="C902" s="135" t="s">
        <v>1984</v>
      </c>
      <c r="D902" s="136" t="s">
        <v>1414</v>
      </c>
      <c r="E902" s="135" t="s">
        <v>3</v>
      </c>
      <c r="F902" s="135" t="s">
        <v>18</v>
      </c>
      <c r="G902" s="137">
        <f>IF(Data_Siswa[[#This Row],[Nama]]="","",IF(F902=F901,G901,G901+1))</f>
        <v>27</v>
      </c>
      <c r="H902" s="137" t="str">
        <f>CONCATENATE(Data_Siswa[[#This Row],[Kelas]],"-",COUNTIF(Data_Siswa[[#Headers],[Kelas]]:Data_Siswa[[#This Row],[Kelas]],Data_Siswa[[#This Row],[Kelas]]))</f>
        <v>11 ATPH 3-18</v>
      </c>
    </row>
    <row r="903" spans="1:8" x14ac:dyDescent="0.3">
      <c r="A903" s="134">
        <f>IF(Data_Siswa[[#This Row],[Nama]]="","",COUNTA(Data_Siswa[[#Headers],[Nama]]:Data_Siswa[[#This Row],[Nama]])-1)</f>
        <v>899</v>
      </c>
      <c r="B903" s="135">
        <v>102425415</v>
      </c>
      <c r="C903" s="135" t="s">
        <v>1985</v>
      </c>
      <c r="D903" s="136" t="s">
        <v>1415</v>
      </c>
      <c r="E903" s="135" t="s">
        <v>3</v>
      </c>
      <c r="F903" s="135" t="s">
        <v>18</v>
      </c>
      <c r="G903" s="137">
        <f>IF(Data_Siswa[[#This Row],[Nama]]="","",IF(F903=F902,G902,G902+1))</f>
        <v>27</v>
      </c>
      <c r="H903" s="137" t="str">
        <f>CONCATENATE(Data_Siswa[[#This Row],[Kelas]],"-",COUNTIF(Data_Siswa[[#Headers],[Kelas]]:Data_Siswa[[#This Row],[Kelas]],Data_Siswa[[#This Row],[Kelas]]))</f>
        <v>11 ATPH 3-19</v>
      </c>
    </row>
    <row r="904" spans="1:8" x14ac:dyDescent="0.3">
      <c r="A904" s="134">
        <f>IF(Data_Siswa[[#This Row],[Nama]]="","",COUNTA(Data_Siswa[[#Headers],[Nama]]:Data_Siswa[[#This Row],[Nama]])-1)</f>
        <v>900</v>
      </c>
      <c r="B904" s="135">
        <v>102425416</v>
      </c>
      <c r="C904" s="135" t="s">
        <v>1986</v>
      </c>
      <c r="D904" s="136" t="s">
        <v>1416</v>
      </c>
      <c r="E904" s="135" t="s">
        <v>3</v>
      </c>
      <c r="F904" s="135" t="s">
        <v>18</v>
      </c>
      <c r="G904" s="137">
        <f>IF(Data_Siswa[[#This Row],[Nama]]="","",IF(F904=F903,G903,G903+1))</f>
        <v>27</v>
      </c>
      <c r="H904" s="137" t="str">
        <f>CONCATENATE(Data_Siswa[[#This Row],[Kelas]],"-",COUNTIF(Data_Siswa[[#Headers],[Kelas]]:Data_Siswa[[#This Row],[Kelas]],Data_Siswa[[#This Row],[Kelas]]))</f>
        <v>11 ATPH 3-20</v>
      </c>
    </row>
    <row r="905" spans="1:8" x14ac:dyDescent="0.3">
      <c r="A905" s="134">
        <f>IF(Data_Siswa[[#This Row],[Nama]]="","",COUNTA(Data_Siswa[[#Headers],[Nama]]:Data_Siswa[[#This Row],[Nama]])-1)</f>
        <v>901</v>
      </c>
      <c r="B905" s="135">
        <v>102425417</v>
      </c>
      <c r="C905" s="135" t="s">
        <v>1987</v>
      </c>
      <c r="D905" s="136" t="s">
        <v>1417</v>
      </c>
      <c r="E905" s="135" t="s">
        <v>3</v>
      </c>
      <c r="F905" s="135" t="s">
        <v>18</v>
      </c>
      <c r="G905" s="137">
        <f>IF(Data_Siswa[[#This Row],[Nama]]="","",IF(F905=F904,G904,G904+1))</f>
        <v>27</v>
      </c>
      <c r="H905" s="137" t="str">
        <f>CONCATENATE(Data_Siswa[[#This Row],[Kelas]],"-",COUNTIF(Data_Siswa[[#Headers],[Kelas]]:Data_Siswa[[#This Row],[Kelas]],Data_Siswa[[#This Row],[Kelas]]))</f>
        <v>11 ATPH 3-21</v>
      </c>
    </row>
    <row r="906" spans="1:8" x14ac:dyDescent="0.3">
      <c r="A906" s="138">
        <f>IF(Data_Siswa[[#This Row],[Nama]]="","",COUNTA(Data_Siswa[[#Headers],[Nama]]:Data_Siswa[[#This Row],[Nama]])-1)</f>
        <v>902</v>
      </c>
      <c r="B906" s="139">
        <v>102425418</v>
      </c>
      <c r="C906" s="139" t="s">
        <v>1988</v>
      </c>
      <c r="D906" s="140" t="s">
        <v>1418</v>
      </c>
      <c r="E906" s="139" t="s">
        <v>3</v>
      </c>
      <c r="F906" s="139" t="s">
        <v>18</v>
      </c>
      <c r="G906" s="141">
        <f>IF(Data_Siswa[[#This Row],[Nama]]="","",IF(F906=F905,G905,G905+1))</f>
        <v>27</v>
      </c>
      <c r="H906" s="141" t="str">
        <f>CONCATENATE(Data_Siswa[[#This Row],[Kelas]],"-",COUNTIF(Data_Siswa[[#Headers],[Kelas]]:Data_Siswa[[#This Row],[Kelas]],Data_Siswa[[#This Row],[Kelas]]))</f>
        <v>11 ATPH 3-22</v>
      </c>
    </row>
    <row r="907" spans="1:8" x14ac:dyDescent="0.3">
      <c r="A907" s="134">
        <f>IF(Data_Siswa[[#This Row],[Nama]]="","",COUNTA(Data_Siswa[[#Headers],[Nama]]:Data_Siswa[[#This Row],[Nama]])-1)</f>
        <v>903</v>
      </c>
      <c r="B907" s="135">
        <v>102425420</v>
      </c>
      <c r="C907" s="135" t="s">
        <v>1989</v>
      </c>
      <c r="D907" s="136" t="s">
        <v>1419</v>
      </c>
      <c r="E907" s="135" t="s">
        <v>4</v>
      </c>
      <c r="F907" s="135" t="s">
        <v>18</v>
      </c>
      <c r="G907" s="137">
        <f>IF(Data_Siswa[[#This Row],[Nama]]="","",IF(F907=F906,G906,G906+1))</f>
        <v>27</v>
      </c>
      <c r="H907" s="137" t="str">
        <f>CONCATENATE(Data_Siswa[[#This Row],[Kelas]],"-",COUNTIF(Data_Siswa[[#Headers],[Kelas]]:Data_Siswa[[#This Row],[Kelas]],Data_Siswa[[#This Row],[Kelas]]))</f>
        <v>11 ATPH 3-23</v>
      </c>
    </row>
    <row r="908" spans="1:8" x14ac:dyDescent="0.3">
      <c r="A908" s="134">
        <f>IF(Data_Siswa[[#This Row],[Nama]]="","",COUNTA(Data_Siswa[[#Headers],[Nama]]:Data_Siswa[[#This Row],[Nama]])-1)</f>
        <v>904</v>
      </c>
      <c r="B908" s="135">
        <v>102425421</v>
      </c>
      <c r="C908" s="135" t="s">
        <v>1990</v>
      </c>
      <c r="D908" s="136" t="s">
        <v>1420</v>
      </c>
      <c r="E908" s="135" t="s">
        <v>4</v>
      </c>
      <c r="F908" s="135" t="s">
        <v>18</v>
      </c>
      <c r="G908" s="137">
        <f>IF(Data_Siswa[[#This Row],[Nama]]="","",IF(F908=F907,G907,G907+1))</f>
        <v>27</v>
      </c>
      <c r="H908" s="137" t="str">
        <f>CONCATENATE(Data_Siswa[[#This Row],[Kelas]],"-",COUNTIF(Data_Siswa[[#Headers],[Kelas]]:Data_Siswa[[#This Row],[Kelas]],Data_Siswa[[#This Row],[Kelas]]))</f>
        <v>11 ATPH 3-24</v>
      </c>
    </row>
    <row r="909" spans="1:8" x14ac:dyDescent="0.3">
      <c r="A909" s="134">
        <f>IF(Data_Siswa[[#This Row],[Nama]]="","",COUNTA(Data_Siswa[[#Headers],[Nama]]:Data_Siswa[[#This Row],[Nama]])-1)</f>
        <v>905</v>
      </c>
      <c r="B909" s="135">
        <v>102425422</v>
      </c>
      <c r="C909" s="135" t="s">
        <v>1991</v>
      </c>
      <c r="D909" s="136" t="s">
        <v>1421</v>
      </c>
      <c r="E909" s="135" t="s">
        <v>3</v>
      </c>
      <c r="F909" s="135" t="s">
        <v>18</v>
      </c>
      <c r="G909" s="137">
        <f>IF(Data_Siswa[[#This Row],[Nama]]="","",IF(F909=F908,G908,G908+1))</f>
        <v>27</v>
      </c>
      <c r="H909" s="137" t="str">
        <f>CONCATENATE(Data_Siswa[[#This Row],[Kelas]],"-",COUNTIF(Data_Siswa[[#Headers],[Kelas]]:Data_Siswa[[#This Row],[Kelas]],Data_Siswa[[#This Row],[Kelas]]))</f>
        <v>11 ATPH 3-25</v>
      </c>
    </row>
    <row r="910" spans="1:8" x14ac:dyDescent="0.3">
      <c r="A910" s="134">
        <f>IF(Data_Siswa[[#This Row],[Nama]]="","",COUNTA(Data_Siswa[[#Headers],[Nama]]:Data_Siswa[[#This Row],[Nama]])-1)</f>
        <v>906</v>
      </c>
      <c r="B910" s="135">
        <v>102425423</v>
      </c>
      <c r="C910" s="135" t="s">
        <v>1992</v>
      </c>
      <c r="D910" s="136" t="s">
        <v>1422</v>
      </c>
      <c r="E910" s="135" t="s">
        <v>3</v>
      </c>
      <c r="F910" s="135" t="s">
        <v>18</v>
      </c>
      <c r="G910" s="137">
        <f>IF(Data_Siswa[[#This Row],[Nama]]="","",IF(F910=F909,G909,G909+1))</f>
        <v>27</v>
      </c>
      <c r="H910" s="137" t="str">
        <f>CONCATENATE(Data_Siswa[[#This Row],[Kelas]],"-",COUNTIF(Data_Siswa[[#Headers],[Kelas]]:Data_Siswa[[#This Row],[Kelas]],Data_Siswa[[#This Row],[Kelas]]))</f>
        <v>11 ATPH 3-26</v>
      </c>
    </row>
    <row r="911" spans="1:8" x14ac:dyDescent="0.3">
      <c r="A911" s="134">
        <f>IF(Data_Siswa[[#This Row],[Nama]]="","",COUNTA(Data_Siswa[[#Headers],[Nama]]:Data_Siswa[[#This Row],[Nama]])-1)</f>
        <v>907</v>
      </c>
      <c r="B911" s="135">
        <v>102425424</v>
      </c>
      <c r="C911" s="135" t="s">
        <v>1993</v>
      </c>
      <c r="D911" s="136" t="s">
        <v>1423</v>
      </c>
      <c r="E911" s="135" t="s">
        <v>3</v>
      </c>
      <c r="F911" s="135" t="s">
        <v>18</v>
      </c>
      <c r="G911" s="137">
        <f>IF(Data_Siswa[[#This Row],[Nama]]="","",IF(F911=F910,G910,G910+1))</f>
        <v>27</v>
      </c>
      <c r="H911" s="137" t="str">
        <f>CONCATENATE(Data_Siswa[[#This Row],[Kelas]],"-",COUNTIF(Data_Siswa[[#Headers],[Kelas]]:Data_Siswa[[#This Row],[Kelas]],Data_Siswa[[#This Row],[Kelas]]))</f>
        <v>11 ATPH 3-27</v>
      </c>
    </row>
    <row r="912" spans="1:8" x14ac:dyDescent="0.3">
      <c r="A912" s="134">
        <f>IF(Data_Siswa[[#This Row],[Nama]]="","",COUNTA(Data_Siswa[[#Headers],[Nama]]:Data_Siswa[[#This Row],[Nama]])-1)</f>
        <v>908</v>
      </c>
      <c r="B912" s="135">
        <v>102425425</v>
      </c>
      <c r="C912" s="135" t="s">
        <v>1994</v>
      </c>
      <c r="D912" s="136" t="s">
        <v>1424</v>
      </c>
      <c r="E912" s="135" t="s">
        <v>3</v>
      </c>
      <c r="F912" s="135" t="s">
        <v>18</v>
      </c>
      <c r="G912" s="137">
        <f>IF(Data_Siswa[[#This Row],[Nama]]="","",IF(F912=F911,G911,G911+1))</f>
        <v>27</v>
      </c>
      <c r="H912" s="137" t="str">
        <f>CONCATENATE(Data_Siswa[[#This Row],[Kelas]],"-",COUNTIF(Data_Siswa[[#Headers],[Kelas]]:Data_Siswa[[#This Row],[Kelas]],Data_Siswa[[#This Row],[Kelas]]))</f>
        <v>11 ATPH 3-28</v>
      </c>
    </row>
    <row r="913" spans="1:8" x14ac:dyDescent="0.3">
      <c r="A913" s="134">
        <f>IF(Data_Siswa[[#This Row],[Nama]]="","",COUNTA(Data_Siswa[[#Headers],[Nama]]:Data_Siswa[[#This Row],[Nama]])-1)</f>
        <v>909</v>
      </c>
      <c r="B913" s="135">
        <v>102425426</v>
      </c>
      <c r="C913" s="135" t="s">
        <v>1995</v>
      </c>
      <c r="D913" s="136" t="s">
        <v>1425</v>
      </c>
      <c r="E913" s="135" t="s">
        <v>3</v>
      </c>
      <c r="F913" s="135" t="s">
        <v>18</v>
      </c>
      <c r="G913" s="137">
        <f>IF(Data_Siswa[[#This Row],[Nama]]="","",IF(F913=F912,G912,G912+1))</f>
        <v>27</v>
      </c>
      <c r="H913" s="137" t="str">
        <f>CONCATENATE(Data_Siswa[[#This Row],[Kelas]],"-",COUNTIF(Data_Siswa[[#Headers],[Kelas]]:Data_Siswa[[#This Row],[Kelas]],Data_Siswa[[#This Row],[Kelas]]))</f>
        <v>11 ATPH 3-29</v>
      </c>
    </row>
    <row r="914" spans="1:8" x14ac:dyDescent="0.3">
      <c r="A914" s="134">
        <f>IF(Data_Siswa[[#This Row],[Nama]]="","",COUNTA(Data_Siswa[[#Headers],[Nama]]:Data_Siswa[[#This Row],[Nama]])-1)</f>
        <v>910</v>
      </c>
      <c r="B914" s="135">
        <v>102425427</v>
      </c>
      <c r="C914" s="135" t="s">
        <v>1996</v>
      </c>
      <c r="D914" s="136" t="s">
        <v>1426</v>
      </c>
      <c r="E914" s="135" t="s">
        <v>4</v>
      </c>
      <c r="F914" s="135" t="s">
        <v>18</v>
      </c>
      <c r="G914" s="137">
        <f>IF(Data_Siswa[[#This Row],[Nama]]="","",IF(F914=F913,G913,G913+1))</f>
        <v>27</v>
      </c>
      <c r="H914" s="137" t="str">
        <f>CONCATENATE(Data_Siswa[[#This Row],[Kelas]],"-",COUNTIF(Data_Siswa[[#Headers],[Kelas]]:Data_Siswa[[#This Row],[Kelas]],Data_Siswa[[#This Row],[Kelas]]))</f>
        <v>11 ATPH 3-30</v>
      </c>
    </row>
    <row r="915" spans="1:8" x14ac:dyDescent="0.3">
      <c r="A915" s="134">
        <f>IF(Data_Siswa[[#This Row],[Nama]]="","",COUNTA(Data_Siswa[[#Headers],[Nama]]:Data_Siswa[[#This Row],[Nama]])-1)</f>
        <v>911</v>
      </c>
      <c r="B915" s="135">
        <v>102425428</v>
      </c>
      <c r="C915" s="135" t="s">
        <v>1997</v>
      </c>
      <c r="D915" s="136" t="s">
        <v>2079</v>
      </c>
      <c r="E915" s="135" t="s">
        <v>4</v>
      </c>
      <c r="F915" s="135" t="s">
        <v>18</v>
      </c>
      <c r="G915" s="137">
        <f>IF(Data_Siswa[[#This Row],[Nama]]="","",IF(F915=F914,G914,G914+1))</f>
        <v>27</v>
      </c>
      <c r="H915" s="137" t="str">
        <f>CONCATENATE(Data_Siswa[[#This Row],[Kelas]],"-",COUNTIF(Data_Siswa[[#Headers],[Kelas]]:Data_Siswa[[#This Row],[Kelas]],Data_Siswa[[#This Row],[Kelas]]))</f>
        <v>11 ATPH 3-31</v>
      </c>
    </row>
    <row r="916" spans="1:8" x14ac:dyDescent="0.3">
      <c r="A916" s="134">
        <f>IF(Data_Siswa[[#This Row],[Nama]]="","",COUNTA(Data_Siswa[[#Headers],[Nama]]:Data_Siswa[[#This Row],[Nama]])-1)</f>
        <v>912</v>
      </c>
      <c r="B916" s="135">
        <v>102425429</v>
      </c>
      <c r="C916" s="135" t="s">
        <v>1998</v>
      </c>
      <c r="D916" s="136" t="s">
        <v>1427</v>
      </c>
      <c r="E916" s="135" t="s">
        <v>4</v>
      </c>
      <c r="F916" s="135" t="s">
        <v>18</v>
      </c>
      <c r="G916" s="137">
        <f>IF(Data_Siswa[[#This Row],[Nama]]="","",IF(F916=F915,G915,G915+1))</f>
        <v>27</v>
      </c>
      <c r="H916" s="137" t="str">
        <f>CONCATENATE(Data_Siswa[[#This Row],[Kelas]],"-",COUNTIF(Data_Siswa[[#Headers],[Kelas]]:Data_Siswa[[#This Row],[Kelas]],Data_Siswa[[#This Row],[Kelas]]))</f>
        <v>11 ATPH 3-32</v>
      </c>
    </row>
    <row r="917" spans="1:8" x14ac:dyDescent="0.3">
      <c r="A917" s="134">
        <f>IF(Data_Siswa[[#This Row],[Nama]]="","",COUNTA(Data_Siswa[[#Headers],[Nama]]:Data_Siswa[[#This Row],[Nama]])-1)</f>
        <v>913</v>
      </c>
      <c r="B917" s="135">
        <v>102425430</v>
      </c>
      <c r="C917" s="135" t="s">
        <v>1999</v>
      </c>
      <c r="D917" s="136" t="s">
        <v>1428</v>
      </c>
      <c r="E917" s="135" t="s">
        <v>3</v>
      </c>
      <c r="F917" s="135" t="s">
        <v>18</v>
      </c>
      <c r="G917" s="137">
        <f>IF(Data_Siswa[[#This Row],[Nama]]="","",IF(F917=F916,G916,G916+1))</f>
        <v>27</v>
      </c>
      <c r="H917" s="137" t="str">
        <f>CONCATENATE(Data_Siswa[[#This Row],[Kelas]],"-",COUNTIF(Data_Siswa[[#Headers],[Kelas]]:Data_Siswa[[#This Row],[Kelas]],Data_Siswa[[#This Row],[Kelas]]))</f>
        <v>11 ATPH 3-33</v>
      </c>
    </row>
    <row r="918" spans="1:8" x14ac:dyDescent="0.3">
      <c r="A918" s="134">
        <f>IF(Data_Siswa[[#This Row],[Nama]]="","",COUNTA(Data_Siswa[[#Headers],[Nama]]:Data_Siswa[[#This Row],[Nama]])-1)</f>
        <v>914</v>
      </c>
      <c r="B918" s="135">
        <v>102425431</v>
      </c>
      <c r="C918" s="135" t="s">
        <v>2000</v>
      </c>
      <c r="D918" s="136" t="s">
        <v>1429</v>
      </c>
      <c r="E918" s="135" t="s">
        <v>3</v>
      </c>
      <c r="F918" s="135" t="s">
        <v>18</v>
      </c>
      <c r="G918" s="137">
        <f>IF(Data_Siswa[[#This Row],[Nama]]="","",IF(F918=F917,G917,G917+1))</f>
        <v>27</v>
      </c>
      <c r="H918" s="137" t="str">
        <f>CONCATENATE(Data_Siswa[[#This Row],[Kelas]],"-",COUNTIF(Data_Siswa[[#Headers],[Kelas]]:Data_Siswa[[#This Row],[Kelas]],Data_Siswa[[#This Row],[Kelas]]))</f>
        <v>11 ATPH 3-34</v>
      </c>
    </row>
    <row r="919" spans="1:8" x14ac:dyDescent="0.3">
      <c r="A919" s="134">
        <f>IF(Data_Siswa[[#This Row],[Nama]]="","",COUNTA(Data_Siswa[[#Headers],[Nama]]:Data_Siswa[[#This Row],[Nama]])-1)</f>
        <v>915</v>
      </c>
      <c r="B919" s="135">
        <v>102425432</v>
      </c>
      <c r="C919" s="135" t="s">
        <v>2001</v>
      </c>
      <c r="D919" s="136" t="s">
        <v>1430</v>
      </c>
      <c r="E919" s="135" t="s">
        <v>3</v>
      </c>
      <c r="F919" s="135" t="s">
        <v>2100</v>
      </c>
      <c r="G919" s="137">
        <f>IF(Data_Siswa[[#This Row],[Nama]]="","",IF(F919=F918,G918,G918+1))</f>
        <v>28</v>
      </c>
      <c r="H919" s="137" t="str">
        <f>CONCATENATE(Data_Siswa[[#This Row],[Kelas]],"-",COUNTIF(Data_Siswa[[#Headers],[Kelas]]:Data_Siswa[[#This Row],[Kelas]],Data_Siswa[[#This Row],[Kelas]]))</f>
        <v>11 ATPH 4-1</v>
      </c>
    </row>
    <row r="920" spans="1:8" x14ac:dyDescent="0.3">
      <c r="A920" s="134">
        <f>IF(Data_Siswa[[#This Row],[Nama]]="","",COUNTA(Data_Siswa[[#Headers],[Nama]]:Data_Siswa[[#This Row],[Nama]])-1)</f>
        <v>916</v>
      </c>
      <c r="B920" s="135">
        <v>102425433</v>
      </c>
      <c r="C920" s="135" t="s">
        <v>2002</v>
      </c>
      <c r="D920" s="136" t="s">
        <v>1431</v>
      </c>
      <c r="E920" s="135" t="s">
        <v>4</v>
      </c>
      <c r="F920" s="135" t="s">
        <v>2100</v>
      </c>
      <c r="G920" s="137">
        <f>IF(Data_Siswa[[#This Row],[Nama]]="","",IF(F920=F919,G919,G919+1))</f>
        <v>28</v>
      </c>
      <c r="H920" s="137" t="str">
        <f>CONCATENATE(Data_Siswa[[#This Row],[Kelas]],"-",COUNTIF(Data_Siswa[[#Headers],[Kelas]]:Data_Siswa[[#This Row],[Kelas]],Data_Siswa[[#This Row],[Kelas]]))</f>
        <v>11 ATPH 4-2</v>
      </c>
    </row>
    <row r="921" spans="1:8" x14ac:dyDescent="0.3">
      <c r="A921" s="134">
        <f>IF(Data_Siswa[[#This Row],[Nama]]="","",COUNTA(Data_Siswa[[#Headers],[Nama]]:Data_Siswa[[#This Row],[Nama]])-1)</f>
        <v>917</v>
      </c>
      <c r="B921" s="135">
        <v>102425434</v>
      </c>
      <c r="C921" s="135" t="s">
        <v>2003</v>
      </c>
      <c r="D921" s="136" t="s">
        <v>1432</v>
      </c>
      <c r="E921" s="135" t="s">
        <v>3</v>
      </c>
      <c r="F921" s="135" t="s">
        <v>2100</v>
      </c>
      <c r="G921" s="137">
        <f>IF(Data_Siswa[[#This Row],[Nama]]="","",IF(F921=F920,G920,G920+1))</f>
        <v>28</v>
      </c>
      <c r="H921" s="137" t="str">
        <f>CONCATENATE(Data_Siswa[[#This Row],[Kelas]],"-",COUNTIF(Data_Siswa[[#Headers],[Kelas]]:Data_Siswa[[#This Row],[Kelas]],Data_Siswa[[#This Row],[Kelas]]))</f>
        <v>11 ATPH 4-3</v>
      </c>
    </row>
    <row r="922" spans="1:8" x14ac:dyDescent="0.3">
      <c r="A922" s="134">
        <f>IF(Data_Siswa[[#This Row],[Nama]]="","",COUNTA(Data_Siswa[[#Headers],[Nama]]:Data_Siswa[[#This Row],[Nama]])-1)</f>
        <v>918</v>
      </c>
      <c r="B922" s="135">
        <v>102425435</v>
      </c>
      <c r="C922" s="135" t="s">
        <v>2004</v>
      </c>
      <c r="D922" s="136" t="s">
        <v>1433</v>
      </c>
      <c r="E922" s="135" t="s">
        <v>3</v>
      </c>
      <c r="F922" s="135" t="s">
        <v>2100</v>
      </c>
      <c r="G922" s="137">
        <f>IF(Data_Siswa[[#This Row],[Nama]]="","",IF(F922=F921,G921,G921+1))</f>
        <v>28</v>
      </c>
      <c r="H922" s="137" t="str">
        <f>CONCATENATE(Data_Siswa[[#This Row],[Kelas]],"-",COUNTIF(Data_Siswa[[#Headers],[Kelas]]:Data_Siswa[[#This Row],[Kelas]],Data_Siswa[[#This Row],[Kelas]]))</f>
        <v>11 ATPH 4-4</v>
      </c>
    </row>
    <row r="923" spans="1:8" x14ac:dyDescent="0.3">
      <c r="A923" s="134">
        <f>IF(Data_Siswa[[#This Row],[Nama]]="","",COUNTA(Data_Siswa[[#Headers],[Nama]]:Data_Siswa[[#This Row],[Nama]])-1)</f>
        <v>919</v>
      </c>
      <c r="B923" s="135">
        <v>102425436</v>
      </c>
      <c r="C923" s="135" t="s">
        <v>2005</v>
      </c>
      <c r="D923" s="136" t="s">
        <v>1434</v>
      </c>
      <c r="E923" s="135" t="s">
        <v>4</v>
      </c>
      <c r="F923" s="135" t="s">
        <v>2100</v>
      </c>
      <c r="G923" s="137">
        <f>IF(Data_Siswa[[#This Row],[Nama]]="","",IF(F923=F922,G922,G922+1))</f>
        <v>28</v>
      </c>
      <c r="H923" s="137" t="str">
        <f>CONCATENATE(Data_Siswa[[#This Row],[Kelas]],"-",COUNTIF(Data_Siswa[[#Headers],[Kelas]]:Data_Siswa[[#This Row],[Kelas]],Data_Siswa[[#This Row],[Kelas]]))</f>
        <v>11 ATPH 4-5</v>
      </c>
    </row>
    <row r="924" spans="1:8" x14ac:dyDescent="0.3">
      <c r="A924" s="134">
        <f>IF(Data_Siswa[[#This Row],[Nama]]="","",COUNTA(Data_Siswa[[#Headers],[Nama]]:Data_Siswa[[#This Row],[Nama]])-1)</f>
        <v>920</v>
      </c>
      <c r="B924" s="135">
        <v>102425437</v>
      </c>
      <c r="C924" s="135" t="s">
        <v>2006</v>
      </c>
      <c r="D924" s="136" t="s">
        <v>1435</v>
      </c>
      <c r="E924" s="135" t="s">
        <v>4</v>
      </c>
      <c r="F924" s="135" t="s">
        <v>2100</v>
      </c>
      <c r="G924" s="137">
        <f>IF(Data_Siswa[[#This Row],[Nama]]="","",IF(F924=F923,G923,G923+1))</f>
        <v>28</v>
      </c>
      <c r="H924" s="137" t="str">
        <f>CONCATENATE(Data_Siswa[[#This Row],[Kelas]],"-",COUNTIF(Data_Siswa[[#Headers],[Kelas]]:Data_Siswa[[#This Row],[Kelas]],Data_Siswa[[#This Row],[Kelas]]))</f>
        <v>11 ATPH 4-6</v>
      </c>
    </row>
    <row r="925" spans="1:8" x14ac:dyDescent="0.3">
      <c r="A925" s="134">
        <f>IF(Data_Siswa[[#This Row],[Nama]]="","",COUNTA(Data_Siswa[[#Headers],[Nama]]:Data_Siswa[[#This Row],[Nama]])-1)</f>
        <v>921</v>
      </c>
      <c r="B925" s="135">
        <v>102425438</v>
      </c>
      <c r="C925" s="135" t="s">
        <v>2007</v>
      </c>
      <c r="D925" s="136" t="s">
        <v>1436</v>
      </c>
      <c r="E925" s="135" t="s">
        <v>3</v>
      </c>
      <c r="F925" s="135" t="s">
        <v>2100</v>
      </c>
      <c r="G925" s="137">
        <f>IF(Data_Siswa[[#This Row],[Nama]]="","",IF(F925=F924,G924,G924+1))</f>
        <v>28</v>
      </c>
      <c r="H925" s="137" t="str">
        <f>CONCATENATE(Data_Siswa[[#This Row],[Kelas]],"-",COUNTIF(Data_Siswa[[#Headers],[Kelas]]:Data_Siswa[[#This Row],[Kelas]],Data_Siswa[[#This Row],[Kelas]]))</f>
        <v>11 ATPH 4-7</v>
      </c>
    </row>
    <row r="926" spans="1:8" x14ac:dyDescent="0.3">
      <c r="A926" s="134">
        <f>IF(Data_Siswa[[#This Row],[Nama]]="","",COUNTA(Data_Siswa[[#Headers],[Nama]]:Data_Siswa[[#This Row],[Nama]])-1)</f>
        <v>922</v>
      </c>
      <c r="B926" s="135">
        <v>102425439</v>
      </c>
      <c r="C926" s="135" t="s">
        <v>2008</v>
      </c>
      <c r="D926" s="136" t="s">
        <v>1437</v>
      </c>
      <c r="E926" s="135" t="s">
        <v>4</v>
      </c>
      <c r="F926" s="135" t="s">
        <v>2100</v>
      </c>
      <c r="G926" s="137">
        <f>IF(Data_Siswa[[#This Row],[Nama]]="","",IF(F926=F925,G925,G925+1))</f>
        <v>28</v>
      </c>
      <c r="H926" s="137" t="str">
        <f>CONCATENATE(Data_Siswa[[#This Row],[Kelas]],"-",COUNTIF(Data_Siswa[[#Headers],[Kelas]]:Data_Siswa[[#This Row],[Kelas]],Data_Siswa[[#This Row],[Kelas]]))</f>
        <v>11 ATPH 4-8</v>
      </c>
    </row>
    <row r="927" spans="1:8" x14ac:dyDescent="0.3">
      <c r="A927" s="134">
        <f>IF(Data_Siswa[[#This Row],[Nama]]="","",COUNTA(Data_Siswa[[#Headers],[Nama]]:Data_Siswa[[#This Row],[Nama]])-1)</f>
        <v>923</v>
      </c>
      <c r="B927" s="135">
        <v>102425440</v>
      </c>
      <c r="C927" s="135" t="s">
        <v>2009</v>
      </c>
      <c r="D927" s="136" t="s">
        <v>1438</v>
      </c>
      <c r="E927" s="135" t="s">
        <v>3</v>
      </c>
      <c r="F927" s="135" t="s">
        <v>2100</v>
      </c>
      <c r="G927" s="137">
        <f>IF(Data_Siswa[[#This Row],[Nama]]="","",IF(F927=F926,G926,G926+1))</f>
        <v>28</v>
      </c>
      <c r="H927" s="137" t="str">
        <f>CONCATENATE(Data_Siswa[[#This Row],[Kelas]],"-",COUNTIF(Data_Siswa[[#Headers],[Kelas]]:Data_Siswa[[#This Row],[Kelas]],Data_Siswa[[#This Row],[Kelas]]))</f>
        <v>11 ATPH 4-9</v>
      </c>
    </row>
    <row r="928" spans="1:8" x14ac:dyDescent="0.3">
      <c r="A928" s="134">
        <f>IF(Data_Siswa[[#This Row],[Nama]]="","",COUNTA(Data_Siswa[[#Headers],[Nama]]:Data_Siswa[[#This Row],[Nama]])-1)</f>
        <v>924</v>
      </c>
      <c r="B928" s="135">
        <v>102425441</v>
      </c>
      <c r="C928" s="135" t="s">
        <v>2010</v>
      </c>
      <c r="D928" s="136" t="s">
        <v>1439</v>
      </c>
      <c r="E928" s="135" t="s">
        <v>3</v>
      </c>
      <c r="F928" s="135" t="s">
        <v>2100</v>
      </c>
      <c r="G928" s="137">
        <f>IF(Data_Siswa[[#This Row],[Nama]]="","",IF(F928=F927,G927,G927+1))</f>
        <v>28</v>
      </c>
      <c r="H928" s="137" t="str">
        <f>CONCATENATE(Data_Siswa[[#This Row],[Kelas]],"-",COUNTIF(Data_Siswa[[#Headers],[Kelas]]:Data_Siswa[[#This Row],[Kelas]],Data_Siswa[[#This Row],[Kelas]]))</f>
        <v>11 ATPH 4-10</v>
      </c>
    </row>
    <row r="929" spans="1:8" x14ac:dyDescent="0.3">
      <c r="A929" s="134">
        <f>IF(Data_Siswa[[#This Row],[Nama]]="","",COUNTA(Data_Siswa[[#Headers],[Nama]]:Data_Siswa[[#This Row],[Nama]])-1)</f>
        <v>925</v>
      </c>
      <c r="B929" s="135">
        <v>102425442</v>
      </c>
      <c r="C929" s="135" t="s">
        <v>2011</v>
      </c>
      <c r="D929" s="136" t="s">
        <v>1440</v>
      </c>
      <c r="E929" s="135" t="s">
        <v>3</v>
      </c>
      <c r="F929" s="135" t="s">
        <v>2100</v>
      </c>
      <c r="G929" s="137">
        <f>IF(Data_Siswa[[#This Row],[Nama]]="","",IF(F929=F928,G928,G928+1))</f>
        <v>28</v>
      </c>
      <c r="H929" s="137" t="str">
        <f>CONCATENATE(Data_Siswa[[#This Row],[Kelas]],"-",COUNTIF(Data_Siswa[[#Headers],[Kelas]]:Data_Siswa[[#This Row],[Kelas]],Data_Siswa[[#This Row],[Kelas]]))</f>
        <v>11 ATPH 4-11</v>
      </c>
    </row>
    <row r="930" spans="1:8" x14ac:dyDescent="0.3">
      <c r="A930" s="134">
        <f>IF(Data_Siswa[[#This Row],[Nama]]="","",COUNTA(Data_Siswa[[#Headers],[Nama]]:Data_Siswa[[#This Row],[Nama]])-1)</f>
        <v>926</v>
      </c>
      <c r="B930" s="135">
        <v>102425443</v>
      </c>
      <c r="C930" s="135" t="s">
        <v>2012</v>
      </c>
      <c r="D930" s="136" t="s">
        <v>1441</v>
      </c>
      <c r="E930" s="135" t="s">
        <v>4</v>
      </c>
      <c r="F930" s="135" t="s">
        <v>2100</v>
      </c>
      <c r="G930" s="137">
        <f>IF(Data_Siswa[[#This Row],[Nama]]="","",IF(F930=F929,G929,G929+1))</f>
        <v>28</v>
      </c>
      <c r="H930" s="137" t="str">
        <f>CONCATENATE(Data_Siswa[[#This Row],[Kelas]],"-",COUNTIF(Data_Siswa[[#Headers],[Kelas]]:Data_Siswa[[#This Row],[Kelas]],Data_Siswa[[#This Row],[Kelas]]))</f>
        <v>11 ATPH 4-12</v>
      </c>
    </row>
    <row r="931" spans="1:8" x14ac:dyDescent="0.3">
      <c r="A931" s="134">
        <f>IF(Data_Siswa[[#This Row],[Nama]]="","",COUNTA(Data_Siswa[[#Headers],[Nama]]:Data_Siswa[[#This Row],[Nama]])-1)</f>
        <v>927</v>
      </c>
      <c r="B931" s="135">
        <v>102425444</v>
      </c>
      <c r="C931" s="135" t="s">
        <v>2013</v>
      </c>
      <c r="D931" s="136" t="s">
        <v>1442</v>
      </c>
      <c r="E931" s="135" t="s">
        <v>4</v>
      </c>
      <c r="F931" s="135" t="s">
        <v>2100</v>
      </c>
      <c r="G931" s="137">
        <f>IF(Data_Siswa[[#This Row],[Nama]]="","",IF(F931=F930,G930,G930+1))</f>
        <v>28</v>
      </c>
      <c r="H931" s="137" t="str">
        <f>CONCATENATE(Data_Siswa[[#This Row],[Kelas]],"-",COUNTIF(Data_Siswa[[#Headers],[Kelas]]:Data_Siswa[[#This Row],[Kelas]],Data_Siswa[[#This Row],[Kelas]]))</f>
        <v>11 ATPH 4-13</v>
      </c>
    </row>
    <row r="932" spans="1:8" x14ac:dyDescent="0.3">
      <c r="A932" s="134">
        <f>IF(Data_Siswa[[#This Row],[Nama]]="","",COUNTA(Data_Siswa[[#Headers],[Nama]]:Data_Siswa[[#This Row],[Nama]])-1)</f>
        <v>928</v>
      </c>
      <c r="B932" s="135">
        <v>102425447</v>
      </c>
      <c r="C932" s="135" t="s">
        <v>2014</v>
      </c>
      <c r="D932" s="136" t="s">
        <v>1443</v>
      </c>
      <c r="E932" s="135" t="s">
        <v>4</v>
      </c>
      <c r="F932" s="135" t="s">
        <v>2100</v>
      </c>
      <c r="G932" s="137">
        <f>IF(Data_Siswa[[#This Row],[Nama]]="","",IF(F932=F931,G931,G931+1))</f>
        <v>28</v>
      </c>
      <c r="H932" s="137" t="str">
        <f>CONCATENATE(Data_Siswa[[#This Row],[Kelas]],"-",COUNTIF(Data_Siswa[[#Headers],[Kelas]]:Data_Siswa[[#This Row],[Kelas]],Data_Siswa[[#This Row],[Kelas]]))</f>
        <v>11 ATPH 4-14</v>
      </c>
    </row>
    <row r="933" spans="1:8" x14ac:dyDescent="0.3">
      <c r="A933" s="134">
        <f>IF(Data_Siswa[[#This Row],[Nama]]="","",COUNTA(Data_Siswa[[#Headers],[Nama]]:Data_Siswa[[#This Row],[Nama]])-1)</f>
        <v>929</v>
      </c>
      <c r="B933" s="135">
        <v>102425448</v>
      </c>
      <c r="C933" s="135" t="s">
        <v>2015</v>
      </c>
      <c r="D933" s="136" t="s">
        <v>1444</v>
      </c>
      <c r="E933" s="135" t="s">
        <v>4</v>
      </c>
      <c r="F933" s="135" t="s">
        <v>2100</v>
      </c>
      <c r="G933" s="137">
        <f>IF(Data_Siswa[[#This Row],[Nama]]="","",IF(F933=F932,G932,G932+1))</f>
        <v>28</v>
      </c>
      <c r="H933" s="137" t="str">
        <f>CONCATENATE(Data_Siswa[[#This Row],[Kelas]],"-",COUNTIF(Data_Siswa[[#Headers],[Kelas]]:Data_Siswa[[#This Row],[Kelas]],Data_Siswa[[#This Row],[Kelas]]))</f>
        <v>11 ATPH 4-15</v>
      </c>
    </row>
    <row r="934" spans="1:8" x14ac:dyDescent="0.3">
      <c r="A934" s="134">
        <f>IF(Data_Siswa[[#This Row],[Nama]]="","",COUNTA(Data_Siswa[[#Headers],[Nama]]:Data_Siswa[[#This Row],[Nama]])-1)</f>
        <v>930</v>
      </c>
      <c r="B934" s="135">
        <v>102425449</v>
      </c>
      <c r="C934" s="135" t="s">
        <v>2016</v>
      </c>
      <c r="D934" s="136" t="s">
        <v>1445</v>
      </c>
      <c r="E934" s="135" t="s">
        <v>3</v>
      </c>
      <c r="F934" s="135" t="s">
        <v>2100</v>
      </c>
      <c r="G934" s="137">
        <f>IF(Data_Siswa[[#This Row],[Nama]]="","",IF(F934=F933,G933,G933+1))</f>
        <v>28</v>
      </c>
      <c r="H934" s="137" t="str">
        <f>CONCATENATE(Data_Siswa[[#This Row],[Kelas]],"-",COUNTIF(Data_Siswa[[#Headers],[Kelas]]:Data_Siswa[[#This Row],[Kelas]],Data_Siswa[[#This Row],[Kelas]]))</f>
        <v>11 ATPH 4-16</v>
      </c>
    </row>
    <row r="935" spans="1:8" x14ac:dyDescent="0.3">
      <c r="A935" s="134">
        <f>IF(Data_Siswa[[#This Row],[Nama]]="","",COUNTA(Data_Siswa[[#Headers],[Nama]]:Data_Siswa[[#This Row],[Nama]])-1)</f>
        <v>931</v>
      </c>
      <c r="B935" s="135">
        <v>102425451</v>
      </c>
      <c r="C935" s="135" t="s">
        <v>2017</v>
      </c>
      <c r="D935" s="136" t="s">
        <v>1446</v>
      </c>
      <c r="E935" s="135" t="s">
        <v>4</v>
      </c>
      <c r="F935" s="135" t="s">
        <v>2100</v>
      </c>
      <c r="G935" s="137">
        <f>IF(Data_Siswa[[#This Row],[Nama]]="","",IF(F935=F934,G934,G934+1))</f>
        <v>28</v>
      </c>
      <c r="H935" s="137" t="str">
        <f>CONCATENATE(Data_Siswa[[#This Row],[Kelas]],"-",COUNTIF(Data_Siswa[[#Headers],[Kelas]]:Data_Siswa[[#This Row],[Kelas]],Data_Siswa[[#This Row],[Kelas]]))</f>
        <v>11 ATPH 4-17</v>
      </c>
    </row>
    <row r="936" spans="1:8" x14ac:dyDescent="0.3">
      <c r="A936" s="134">
        <f>IF(Data_Siswa[[#This Row],[Nama]]="","",COUNTA(Data_Siswa[[#Headers],[Nama]]:Data_Siswa[[#This Row],[Nama]])-1)</f>
        <v>932</v>
      </c>
      <c r="B936" s="135">
        <v>102425452</v>
      </c>
      <c r="C936" s="135" t="s">
        <v>2018</v>
      </c>
      <c r="D936" s="136" t="s">
        <v>1447</v>
      </c>
      <c r="E936" s="135" t="s">
        <v>3</v>
      </c>
      <c r="F936" s="135" t="s">
        <v>2100</v>
      </c>
      <c r="G936" s="137">
        <f>IF(Data_Siswa[[#This Row],[Nama]]="","",IF(F936=F935,G935,G935+1))</f>
        <v>28</v>
      </c>
      <c r="H936" s="137" t="str">
        <f>CONCATENATE(Data_Siswa[[#This Row],[Kelas]],"-",COUNTIF(Data_Siswa[[#Headers],[Kelas]]:Data_Siswa[[#This Row],[Kelas]],Data_Siswa[[#This Row],[Kelas]]))</f>
        <v>11 ATPH 4-18</v>
      </c>
    </row>
    <row r="937" spans="1:8" x14ac:dyDescent="0.3">
      <c r="A937" s="134">
        <f>IF(Data_Siswa[[#This Row],[Nama]]="","",COUNTA(Data_Siswa[[#Headers],[Nama]]:Data_Siswa[[#This Row],[Nama]])-1)</f>
        <v>933</v>
      </c>
      <c r="B937" s="135">
        <v>102425454</v>
      </c>
      <c r="C937" s="135" t="s">
        <v>2019</v>
      </c>
      <c r="D937" s="136" t="s">
        <v>1448</v>
      </c>
      <c r="E937" s="135" t="s">
        <v>3</v>
      </c>
      <c r="F937" s="135" t="s">
        <v>2100</v>
      </c>
      <c r="G937" s="137">
        <f>IF(Data_Siswa[[#This Row],[Nama]]="","",IF(F937=F936,G936,G936+1))</f>
        <v>28</v>
      </c>
      <c r="H937" s="137" t="str">
        <f>CONCATENATE(Data_Siswa[[#This Row],[Kelas]],"-",COUNTIF(Data_Siswa[[#Headers],[Kelas]]:Data_Siswa[[#This Row],[Kelas]],Data_Siswa[[#This Row],[Kelas]]))</f>
        <v>11 ATPH 4-19</v>
      </c>
    </row>
    <row r="938" spans="1:8" x14ac:dyDescent="0.3">
      <c r="A938" s="134">
        <f>IF(Data_Siswa[[#This Row],[Nama]]="","",COUNTA(Data_Siswa[[#Headers],[Nama]]:Data_Siswa[[#This Row],[Nama]])-1)</f>
        <v>934</v>
      </c>
      <c r="B938" s="135">
        <v>102425456</v>
      </c>
      <c r="C938" s="135" t="s">
        <v>2020</v>
      </c>
      <c r="D938" s="136" t="s">
        <v>1449</v>
      </c>
      <c r="E938" s="135" t="s">
        <v>3</v>
      </c>
      <c r="F938" s="135" t="s">
        <v>2100</v>
      </c>
      <c r="G938" s="137">
        <f>IF(Data_Siswa[[#This Row],[Nama]]="","",IF(F938=F937,G937,G937+1))</f>
        <v>28</v>
      </c>
      <c r="H938" s="137" t="str">
        <f>CONCATENATE(Data_Siswa[[#This Row],[Kelas]],"-",COUNTIF(Data_Siswa[[#Headers],[Kelas]]:Data_Siswa[[#This Row],[Kelas]],Data_Siswa[[#This Row],[Kelas]]))</f>
        <v>11 ATPH 4-20</v>
      </c>
    </row>
    <row r="939" spans="1:8" x14ac:dyDescent="0.3">
      <c r="A939" s="134">
        <f>IF(Data_Siswa[[#This Row],[Nama]]="","",COUNTA(Data_Siswa[[#Headers],[Nama]]:Data_Siswa[[#This Row],[Nama]])-1)</f>
        <v>935</v>
      </c>
      <c r="B939" s="135">
        <v>102425457</v>
      </c>
      <c r="C939" s="135" t="s">
        <v>2021</v>
      </c>
      <c r="D939" s="136" t="s">
        <v>1450</v>
      </c>
      <c r="E939" s="135" t="s">
        <v>3</v>
      </c>
      <c r="F939" s="135" t="s">
        <v>2100</v>
      </c>
      <c r="G939" s="137">
        <f>IF(Data_Siswa[[#This Row],[Nama]]="","",IF(F939=F938,G938,G938+1))</f>
        <v>28</v>
      </c>
      <c r="H939" s="137" t="str">
        <f>CONCATENATE(Data_Siswa[[#This Row],[Kelas]],"-",COUNTIF(Data_Siswa[[#Headers],[Kelas]]:Data_Siswa[[#This Row],[Kelas]],Data_Siswa[[#This Row],[Kelas]]))</f>
        <v>11 ATPH 4-21</v>
      </c>
    </row>
    <row r="940" spans="1:8" x14ac:dyDescent="0.3">
      <c r="A940" s="134">
        <f>IF(Data_Siswa[[#This Row],[Nama]]="","",COUNTA(Data_Siswa[[#Headers],[Nama]]:Data_Siswa[[#This Row],[Nama]])-1)</f>
        <v>936</v>
      </c>
      <c r="B940" s="135">
        <v>102425458</v>
      </c>
      <c r="C940" s="135" t="s">
        <v>2022</v>
      </c>
      <c r="D940" s="136" t="s">
        <v>1451</v>
      </c>
      <c r="E940" s="135" t="s">
        <v>3</v>
      </c>
      <c r="F940" s="135" t="s">
        <v>2100</v>
      </c>
      <c r="G940" s="137">
        <f>IF(Data_Siswa[[#This Row],[Nama]]="","",IF(F940=F939,G939,G939+1))</f>
        <v>28</v>
      </c>
      <c r="H940" s="137" t="str">
        <f>CONCATENATE(Data_Siswa[[#This Row],[Kelas]],"-",COUNTIF(Data_Siswa[[#Headers],[Kelas]]:Data_Siswa[[#This Row],[Kelas]],Data_Siswa[[#This Row],[Kelas]]))</f>
        <v>11 ATPH 4-22</v>
      </c>
    </row>
    <row r="941" spans="1:8" x14ac:dyDescent="0.3">
      <c r="A941" s="134">
        <f>IF(Data_Siswa[[#This Row],[Nama]]="","",COUNTA(Data_Siswa[[#Headers],[Nama]]:Data_Siswa[[#This Row],[Nama]])-1)</f>
        <v>937</v>
      </c>
      <c r="B941" s="135">
        <v>102425459</v>
      </c>
      <c r="C941" s="135" t="s">
        <v>2023</v>
      </c>
      <c r="D941" s="136" t="s">
        <v>1452</v>
      </c>
      <c r="E941" s="135" t="s">
        <v>3</v>
      </c>
      <c r="F941" s="135" t="s">
        <v>2100</v>
      </c>
      <c r="G941" s="137">
        <f>IF(Data_Siswa[[#This Row],[Nama]]="","",IF(F941=F940,G940,G940+1))</f>
        <v>28</v>
      </c>
      <c r="H941" s="137" t="str">
        <f>CONCATENATE(Data_Siswa[[#This Row],[Kelas]],"-",COUNTIF(Data_Siswa[[#Headers],[Kelas]]:Data_Siswa[[#This Row],[Kelas]],Data_Siswa[[#This Row],[Kelas]]))</f>
        <v>11 ATPH 4-23</v>
      </c>
    </row>
    <row r="942" spans="1:8" x14ac:dyDescent="0.3">
      <c r="A942" s="134">
        <f>IF(Data_Siswa[[#This Row],[Nama]]="","",COUNTA(Data_Siswa[[#Headers],[Nama]]:Data_Siswa[[#This Row],[Nama]])-1)</f>
        <v>938</v>
      </c>
      <c r="B942" s="135">
        <v>102425460</v>
      </c>
      <c r="C942" s="135" t="s">
        <v>2024</v>
      </c>
      <c r="D942" s="136" t="s">
        <v>1453</v>
      </c>
      <c r="E942" s="135" t="s">
        <v>3</v>
      </c>
      <c r="F942" s="135" t="s">
        <v>2100</v>
      </c>
      <c r="G942" s="137">
        <f>IF(Data_Siswa[[#This Row],[Nama]]="","",IF(F942=F941,G941,G941+1))</f>
        <v>28</v>
      </c>
      <c r="H942" s="137" t="str">
        <f>CONCATENATE(Data_Siswa[[#This Row],[Kelas]],"-",COUNTIF(Data_Siswa[[#Headers],[Kelas]]:Data_Siswa[[#This Row],[Kelas]],Data_Siswa[[#This Row],[Kelas]]))</f>
        <v>11 ATPH 4-24</v>
      </c>
    </row>
    <row r="943" spans="1:8" x14ac:dyDescent="0.3">
      <c r="A943" s="134">
        <f>IF(Data_Siswa[[#This Row],[Nama]]="","",COUNTA(Data_Siswa[[#Headers],[Nama]]:Data_Siswa[[#This Row],[Nama]])-1)</f>
        <v>939</v>
      </c>
      <c r="B943" s="135">
        <v>102425461</v>
      </c>
      <c r="C943" s="135" t="s">
        <v>2025</v>
      </c>
      <c r="D943" s="136" t="s">
        <v>1454</v>
      </c>
      <c r="E943" s="135" t="s">
        <v>3</v>
      </c>
      <c r="F943" s="135" t="s">
        <v>2100</v>
      </c>
      <c r="G943" s="137">
        <f>IF(Data_Siswa[[#This Row],[Nama]]="","",IF(F943=F942,G942,G942+1))</f>
        <v>28</v>
      </c>
      <c r="H943" s="137" t="str">
        <f>CONCATENATE(Data_Siswa[[#This Row],[Kelas]],"-",COUNTIF(Data_Siswa[[#Headers],[Kelas]]:Data_Siswa[[#This Row],[Kelas]],Data_Siswa[[#This Row],[Kelas]]))</f>
        <v>11 ATPH 4-25</v>
      </c>
    </row>
    <row r="944" spans="1:8" x14ac:dyDescent="0.3">
      <c r="A944" s="134">
        <f>IF(Data_Siswa[[#This Row],[Nama]]="","",COUNTA(Data_Siswa[[#Headers],[Nama]]:Data_Siswa[[#This Row],[Nama]])-1)</f>
        <v>940</v>
      </c>
      <c r="B944" s="135">
        <v>102425462</v>
      </c>
      <c r="C944" s="135" t="s">
        <v>2026</v>
      </c>
      <c r="D944" s="136" t="s">
        <v>1455</v>
      </c>
      <c r="E944" s="135" t="s">
        <v>3</v>
      </c>
      <c r="F944" s="135" t="s">
        <v>2100</v>
      </c>
      <c r="G944" s="137">
        <f>IF(Data_Siswa[[#This Row],[Nama]]="","",IF(F944=F943,G943,G943+1))</f>
        <v>28</v>
      </c>
      <c r="H944" s="137" t="str">
        <f>CONCATENATE(Data_Siswa[[#This Row],[Kelas]],"-",COUNTIF(Data_Siswa[[#Headers],[Kelas]]:Data_Siswa[[#This Row],[Kelas]],Data_Siswa[[#This Row],[Kelas]]))</f>
        <v>11 ATPH 4-26</v>
      </c>
    </row>
    <row r="945" spans="1:8" x14ac:dyDescent="0.3">
      <c r="A945" s="134">
        <f>IF(Data_Siswa[[#This Row],[Nama]]="","",COUNTA(Data_Siswa[[#Headers],[Nama]]:Data_Siswa[[#This Row],[Nama]])-1)</f>
        <v>941</v>
      </c>
      <c r="B945" s="135">
        <v>102425463</v>
      </c>
      <c r="C945" s="135" t="s">
        <v>2027</v>
      </c>
      <c r="D945" s="136" t="s">
        <v>1456</v>
      </c>
      <c r="E945" s="135" t="s">
        <v>4</v>
      </c>
      <c r="F945" s="135" t="s">
        <v>2100</v>
      </c>
      <c r="G945" s="137">
        <f>IF(Data_Siswa[[#This Row],[Nama]]="","",IF(F945=F944,G944,G944+1))</f>
        <v>28</v>
      </c>
      <c r="H945" s="137" t="str">
        <f>CONCATENATE(Data_Siswa[[#This Row],[Kelas]],"-",COUNTIF(Data_Siswa[[#Headers],[Kelas]]:Data_Siswa[[#This Row],[Kelas]],Data_Siswa[[#This Row],[Kelas]]))</f>
        <v>11 ATPH 4-27</v>
      </c>
    </row>
    <row r="946" spans="1:8" x14ac:dyDescent="0.3">
      <c r="A946" s="134">
        <f>IF(Data_Siswa[[#This Row],[Nama]]="","",COUNTA(Data_Siswa[[#Headers],[Nama]]:Data_Siswa[[#This Row],[Nama]])-1)</f>
        <v>942</v>
      </c>
      <c r="B946" s="135">
        <v>102425464</v>
      </c>
      <c r="C946" s="135" t="s">
        <v>2028</v>
      </c>
      <c r="D946" s="136" t="s">
        <v>1457</v>
      </c>
      <c r="E946" s="135" t="s">
        <v>4</v>
      </c>
      <c r="F946" s="135" t="s">
        <v>2100</v>
      </c>
      <c r="G946" s="137">
        <f>IF(Data_Siswa[[#This Row],[Nama]]="","",IF(F946=F945,G945,G945+1))</f>
        <v>28</v>
      </c>
      <c r="H946" s="137" t="str">
        <f>CONCATENATE(Data_Siswa[[#This Row],[Kelas]],"-",COUNTIF(Data_Siswa[[#Headers],[Kelas]]:Data_Siswa[[#This Row],[Kelas]],Data_Siswa[[#This Row],[Kelas]]))</f>
        <v>11 ATPH 4-28</v>
      </c>
    </row>
    <row r="947" spans="1:8" x14ac:dyDescent="0.3">
      <c r="A947" s="134">
        <f>IF(Data_Siswa[[#This Row],[Nama]]="","",COUNTA(Data_Siswa[[#Headers],[Nama]]:Data_Siswa[[#This Row],[Nama]])-1)</f>
        <v>943</v>
      </c>
      <c r="B947" s="135">
        <v>102425465</v>
      </c>
      <c r="C947" s="135" t="s">
        <v>2029</v>
      </c>
      <c r="D947" s="136" t="s">
        <v>1458</v>
      </c>
      <c r="E947" s="135" t="s">
        <v>4</v>
      </c>
      <c r="F947" s="135" t="s">
        <v>2100</v>
      </c>
      <c r="G947" s="137">
        <f>IF(Data_Siswa[[#This Row],[Nama]]="","",IF(F947=F946,G946,G946+1))</f>
        <v>28</v>
      </c>
      <c r="H947" s="137" t="str">
        <f>CONCATENATE(Data_Siswa[[#This Row],[Kelas]],"-",COUNTIF(Data_Siswa[[#Headers],[Kelas]]:Data_Siswa[[#This Row],[Kelas]],Data_Siswa[[#This Row],[Kelas]]))</f>
        <v>11 ATPH 4-29</v>
      </c>
    </row>
    <row r="948" spans="1:8" x14ac:dyDescent="0.3">
      <c r="A948" s="134">
        <f>IF(Data_Siswa[[#This Row],[Nama]]="","",COUNTA(Data_Siswa[[#Headers],[Nama]]:Data_Siswa[[#This Row],[Nama]])-1)</f>
        <v>944</v>
      </c>
      <c r="B948" s="135">
        <v>102425466</v>
      </c>
      <c r="C948" s="135" t="s">
        <v>2030</v>
      </c>
      <c r="D948" s="136" t="s">
        <v>1459</v>
      </c>
      <c r="E948" s="135" t="s">
        <v>4</v>
      </c>
      <c r="F948" s="135" t="s">
        <v>2100</v>
      </c>
      <c r="G948" s="137">
        <f>IF(Data_Siswa[[#This Row],[Nama]]="","",IF(F948=F947,G947,G947+1))</f>
        <v>28</v>
      </c>
      <c r="H948" s="137" t="str">
        <f>CONCATENATE(Data_Siswa[[#This Row],[Kelas]],"-",COUNTIF(Data_Siswa[[#Headers],[Kelas]]:Data_Siswa[[#This Row],[Kelas]],Data_Siswa[[#This Row],[Kelas]]))</f>
        <v>11 ATPH 4-30</v>
      </c>
    </row>
    <row r="949" spans="1:8" x14ac:dyDescent="0.3">
      <c r="A949" s="134">
        <f>IF(Data_Siswa[[#This Row],[Nama]]="","",COUNTA(Data_Siswa[[#Headers],[Nama]]:Data_Siswa[[#This Row],[Nama]])-1)</f>
        <v>945</v>
      </c>
      <c r="B949" s="135">
        <v>102425467</v>
      </c>
      <c r="C949" s="135" t="s">
        <v>2031</v>
      </c>
      <c r="D949" s="136" t="s">
        <v>1460</v>
      </c>
      <c r="E949" s="135" t="s">
        <v>4</v>
      </c>
      <c r="F949" s="135" t="s">
        <v>2100</v>
      </c>
      <c r="G949" s="137">
        <f>IF(Data_Siswa[[#This Row],[Nama]]="","",IF(F949=F948,G948,G948+1))</f>
        <v>28</v>
      </c>
      <c r="H949" s="137" t="str">
        <f>CONCATENATE(Data_Siswa[[#This Row],[Kelas]],"-",COUNTIF(Data_Siswa[[#Headers],[Kelas]]:Data_Siswa[[#This Row],[Kelas]],Data_Siswa[[#This Row],[Kelas]]))</f>
        <v>11 ATPH 4-31</v>
      </c>
    </row>
    <row r="950" spans="1:8" x14ac:dyDescent="0.3">
      <c r="A950" s="134">
        <f>IF(Data_Siswa[[#This Row],[Nama]]="","",COUNTA(Data_Siswa[[#Headers],[Nama]]:Data_Siswa[[#This Row],[Nama]])-1)</f>
        <v>946</v>
      </c>
      <c r="B950" s="135">
        <v>102425468</v>
      </c>
      <c r="C950" s="135" t="s">
        <v>2032</v>
      </c>
      <c r="D950" s="136" t="s">
        <v>1461</v>
      </c>
      <c r="E950" s="135" t="s">
        <v>3</v>
      </c>
      <c r="F950" s="135" t="s">
        <v>2101</v>
      </c>
      <c r="G950" s="137">
        <f>IF(Data_Siswa[[#This Row],[Nama]]="","",IF(F950=F949,G949,G949+1))</f>
        <v>29</v>
      </c>
      <c r="H950" s="137" t="str">
        <f>CONCATENATE(Data_Siswa[[#This Row],[Kelas]],"-",COUNTIF(Data_Siswa[[#Headers],[Kelas]]:Data_Siswa[[#This Row],[Kelas]],Data_Siswa[[#This Row],[Kelas]]))</f>
        <v>11 ATPH 5-1</v>
      </c>
    </row>
    <row r="951" spans="1:8" x14ac:dyDescent="0.3">
      <c r="A951" s="134">
        <f>IF(Data_Siswa[[#This Row],[Nama]]="","",COUNTA(Data_Siswa[[#Headers],[Nama]]:Data_Siswa[[#This Row],[Nama]])-1)</f>
        <v>947</v>
      </c>
      <c r="B951" s="135">
        <v>102425469</v>
      </c>
      <c r="C951" s="135" t="s">
        <v>2033</v>
      </c>
      <c r="D951" s="136" t="s">
        <v>1462</v>
      </c>
      <c r="E951" s="135" t="s">
        <v>4</v>
      </c>
      <c r="F951" s="135" t="s">
        <v>2101</v>
      </c>
      <c r="G951" s="137">
        <f>IF(Data_Siswa[[#This Row],[Nama]]="","",IF(F951=F950,G950,G950+1))</f>
        <v>29</v>
      </c>
      <c r="H951" s="137" t="str">
        <f>CONCATENATE(Data_Siswa[[#This Row],[Kelas]],"-",COUNTIF(Data_Siswa[[#Headers],[Kelas]]:Data_Siswa[[#This Row],[Kelas]],Data_Siswa[[#This Row],[Kelas]]))</f>
        <v>11 ATPH 5-2</v>
      </c>
    </row>
    <row r="952" spans="1:8" x14ac:dyDescent="0.3">
      <c r="A952" s="134">
        <f>IF(Data_Siswa[[#This Row],[Nama]]="","",COUNTA(Data_Siswa[[#Headers],[Nama]]:Data_Siswa[[#This Row],[Nama]])-1)</f>
        <v>948</v>
      </c>
      <c r="B952" s="135">
        <v>102425470</v>
      </c>
      <c r="C952" s="135" t="s">
        <v>2034</v>
      </c>
      <c r="D952" s="136" t="s">
        <v>1463</v>
      </c>
      <c r="E952" s="135" t="s">
        <v>3</v>
      </c>
      <c r="F952" s="135" t="s">
        <v>2101</v>
      </c>
      <c r="G952" s="137">
        <f>IF(Data_Siswa[[#This Row],[Nama]]="","",IF(F952=F951,G951,G951+1))</f>
        <v>29</v>
      </c>
      <c r="H952" s="137" t="str">
        <f>CONCATENATE(Data_Siswa[[#This Row],[Kelas]],"-",COUNTIF(Data_Siswa[[#Headers],[Kelas]]:Data_Siswa[[#This Row],[Kelas]],Data_Siswa[[#This Row],[Kelas]]))</f>
        <v>11 ATPH 5-3</v>
      </c>
    </row>
    <row r="953" spans="1:8" x14ac:dyDescent="0.3">
      <c r="A953" s="134">
        <f>IF(Data_Siswa[[#This Row],[Nama]]="","",COUNTA(Data_Siswa[[#Headers],[Nama]]:Data_Siswa[[#This Row],[Nama]])-1)</f>
        <v>949</v>
      </c>
      <c r="B953" s="135">
        <v>102425471</v>
      </c>
      <c r="C953" s="135" t="s">
        <v>2035</v>
      </c>
      <c r="D953" s="136" t="s">
        <v>1464</v>
      </c>
      <c r="E953" s="135" t="s">
        <v>3</v>
      </c>
      <c r="F953" s="135" t="s">
        <v>2101</v>
      </c>
      <c r="G953" s="137">
        <f>IF(Data_Siswa[[#This Row],[Nama]]="","",IF(F953=F952,G952,G952+1))</f>
        <v>29</v>
      </c>
      <c r="H953" s="137" t="str">
        <f>CONCATENATE(Data_Siswa[[#This Row],[Kelas]],"-",COUNTIF(Data_Siswa[[#Headers],[Kelas]]:Data_Siswa[[#This Row],[Kelas]],Data_Siswa[[#This Row],[Kelas]]))</f>
        <v>11 ATPH 5-4</v>
      </c>
    </row>
    <row r="954" spans="1:8" x14ac:dyDescent="0.3">
      <c r="A954" s="134">
        <f>IF(Data_Siswa[[#This Row],[Nama]]="","",COUNTA(Data_Siswa[[#Headers],[Nama]]:Data_Siswa[[#This Row],[Nama]])-1)</f>
        <v>950</v>
      </c>
      <c r="B954" s="135">
        <v>102425472</v>
      </c>
      <c r="C954" s="135" t="s">
        <v>2036</v>
      </c>
      <c r="D954" s="136" t="s">
        <v>1465</v>
      </c>
      <c r="E954" s="135" t="s">
        <v>3</v>
      </c>
      <c r="F954" s="135" t="s">
        <v>2101</v>
      </c>
      <c r="G954" s="137">
        <f>IF(Data_Siswa[[#This Row],[Nama]]="","",IF(F954=F953,G953,G953+1))</f>
        <v>29</v>
      </c>
      <c r="H954" s="137" t="str">
        <f>CONCATENATE(Data_Siswa[[#This Row],[Kelas]],"-",COUNTIF(Data_Siswa[[#Headers],[Kelas]]:Data_Siswa[[#This Row],[Kelas]],Data_Siswa[[#This Row],[Kelas]]))</f>
        <v>11 ATPH 5-5</v>
      </c>
    </row>
    <row r="955" spans="1:8" x14ac:dyDescent="0.3">
      <c r="A955" s="134">
        <f>IF(Data_Siswa[[#This Row],[Nama]]="","",COUNTA(Data_Siswa[[#Headers],[Nama]]:Data_Siswa[[#This Row],[Nama]])-1)</f>
        <v>951</v>
      </c>
      <c r="B955" s="135">
        <v>102425473</v>
      </c>
      <c r="C955" s="135" t="s">
        <v>2037</v>
      </c>
      <c r="D955" s="136" t="s">
        <v>1466</v>
      </c>
      <c r="E955" s="135" t="s">
        <v>4</v>
      </c>
      <c r="F955" s="135" t="s">
        <v>2101</v>
      </c>
      <c r="G955" s="137">
        <f>IF(Data_Siswa[[#This Row],[Nama]]="","",IF(F955=F954,G954,G954+1))</f>
        <v>29</v>
      </c>
      <c r="H955" s="137" t="str">
        <f>CONCATENATE(Data_Siswa[[#This Row],[Kelas]],"-",COUNTIF(Data_Siswa[[#Headers],[Kelas]]:Data_Siswa[[#This Row],[Kelas]],Data_Siswa[[#This Row],[Kelas]]))</f>
        <v>11 ATPH 5-6</v>
      </c>
    </row>
    <row r="956" spans="1:8" x14ac:dyDescent="0.3">
      <c r="A956" s="134">
        <f>IF(Data_Siswa[[#This Row],[Nama]]="","",COUNTA(Data_Siswa[[#Headers],[Nama]]:Data_Siswa[[#This Row],[Nama]])-1)</f>
        <v>952</v>
      </c>
      <c r="B956" s="135">
        <v>102425474</v>
      </c>
      <c r="C956" s="135" t="s">
        <v>2038</v>
      </c>
      <c r="D956" s="136" t="s">
        <v>1467</v>
      </c>
      <c r="E956" s="135" t="s">
        <v>3</v>
      </c>
      <c r="F956" s="135" t="s">
        <v>2101</v>
      </c>
      <c r="G956" s="137">
        <f>IF(Data_Siswa[[#This Row],[Nama]]="","",IF(F956=F955,G955,G955+1))</f>
        <v>29</v>
      </c>
      <c r="H956" s="137" t="str">
        <f>CONCATENATE(Data_Siswa[[#This Row],[Kelas]],"-",COUNTIF(Data_Siswa[[#Headers],[Kelas]]:Data_Siswa[[#This Row],[Kelas]],Data_Siswa[[#This Row],[Kelas]]))</f>
        <v>11 ATPH 5-7</v>
      </c>
    </row>
    <row r="957" spans="1:8" x14ac:dyDescent="0.3">
      <c r="A957" s="134">
        <f>IF(Data_Siswa[[#This Row],[Nama]]="","",COUNTA(Data_Siswa[[#Headers],[Nama]]:Data_Siswa[[#This Row],[Nama]])-1)</f>
        <v>953</v>
      </c>
      <c r="B957" s="135">
        <v>102425475</v>
      </c>
      <c r="C957" s="135" t="s">
        <v>2039</v>
      </c>
      <c r="D957" s="136" t="s">
        <v>1468</v>
      </c>
      <c r="E957" s="135" t="s">
        <v>3</v>
      </c>
      <c r="F957" s="135" t="s">
        <v>2101</v>
      </c>
      <c r="G957" s="137">
        <f>IF(Data_Siswa[[#This Row],[Nama]]="","",IF(F957=F956,G956,G956+1))</f>
        <v>29</v>
      </c>
      <c r="H957" s="137" t="str">
        <f>CONCATENATE(Data_Siswa[[#This Row],[Kelas]],"-",COUNTIF(Data_Siswa[[#Headers],[Kelas]]:Data_Siswa[[#This Row],[Kelas]],Data_Siswa[[#This Row],[Kelas]]))</f>
        <v>11 ATPH 5-8</v>
      </c>
    </row>
    <row r="958" spans="1:8" x14ac:dyDescent="0.3">
      <c r="A958" s="134">
        <f>IF(Data_Siswa[[#This Row],[Nama]]="","",COUNTA(Data_Siswa[[#Headers],[Nama]]:Data_Siswa[[#This Row],[Nama]])-1)</f>
        <v>954</v>
      </c>
      <c r="B958" s="135">
        <v>102425476</v>
      </c>
      <c r="C958" s="135" t="s">
        <v>2040</v>
      </c>
      <c r="D958" s="136" t="s">
        <v>1469</v>
      </c>
      <c r="E958" s="135" t="s">
        <v>4</v>
      </c>
      <c r="F958" s="135" t="s">
        <v>2101</v>
      </c>
      <c r="G958" s="137">
        <f>IF(Data_Siswa[[#This Row],[Nama]]="","",IF(F958=F957,G957,G957+1))</f>
        <v>29</v>
      </c>
      <c r="H958" s="137" t="str">
        <f>CONCATENATE(Data_Siswa[[#This Row],[Kelas]],"-",COUNTIF(Data_Siswa[[#Headers],[Kelas]]:Data_Siswa[[#This Row],[Kelas]],Data_Siswa[[#This Row],[Kelas]]))</f>
        <v>11 ATPH 5-9</v>
      </c>
    </row>
    <row r="959" spans="1:8" x14ac:dyDescent="0.3">
      <c r="A959" s="134">
        <f>IF(Data_Siswa[[#This Row],[Nama]]="","",COUNTA(Data_Siswa[[#Headers],[Nama]]:Data_Siswa[[#This Row],[Nama]])-1)</f>
        <v>955</v>
      </c>
      <c r="B959" s="135">
        <v>102425477</v>
      </c>
      <c r="C959" s="135" t="s">
        <v>2041</v>
      </c>
      <c r="D959" s="136" t="s">
        <v>1470</v>
      </c>
      <c r="E959" s="135" t="s">
        <v>3</v>
      </c>
      <c r="F959" s="135" t="s">
        <v>2101</v>
      </c>
      <c r="G959" s="137">
        <f>IF(Data_Siswa[[#This Row],[Nama]]="","",IF(F959=F958,G958,G958+1))</f>
        <v>29</v>
      </c>
      <c r="H959" s="137" t="str">
        <f>CONCATENATE(Data_Siswa[[#This Row],[Kelas]],"-",COUNTIF(Data_Siswa[[#Headers],[Kelas]]:Data_Siswa[[#This Row],[Kelas]],Data_Siswa[[#This Row],[Kelas]]))</f>
        <v>11 ATPH 5-10</v>
      </c>
    </row>
    <row r="960" spans="1:8" x14ac:dyDescent="0.3">
      <c r="A960" s="134">
        <f>IF(Data_Siswa[[#This Row],[Nama]]="","",COUNTA(Data_Siswa[[#Headers],[Nama]]:Data_Siswa[[#This Row],[Nama]])-1)</f>
        <v>956</v>
      </c>
      <c r="B960" s="135">
        <v>102425478</v>
      </c>
      <c r="C960" s="135" t="s">
        <v>2042</v>
      </c>
      <c r="D960" s="136" t="s">
        <v>1471</v>
      </c>
      <c r="E960" s="135" t="s">
        <v>3</v>
      </c>
      <c r="F960" s="135" t="s">
        <v>2101</v>
      </c>
      <c r="G960" s="137">
        <f>IF(Data_Siswa[[#This Row],[Nama]]="","",IF(F960=F959,G959,G959+1))</f>
        <v>29</v>
      </c>
      <c r="H960" s="137" t="str">
        <f>CONCATENATE(Data_Siswa[[#This Row],[Kelas]],"-",COUNTIF(Data_Siswa[[#Headers],[Kelas]]:Data_Siswa[[#This Row],[Kelas]],Data_Siswa[[#This Row],[Kelas]]))</f>
        <v>11 ATPH 5-11</v>
      </c>
    </row>
    <row r="961" spans="1:8" x14ac:dyDescent="0.3">
      <c r="A961" s="134">
        <f>IF(Data_Siswa[[#This Row],[Nama]]="","",COUNTA(Data_Siswa[[#Headers],[Nama]]:Data_Siswa[[#This Row],[Nama]])-1)</f>
        <v>957</v>
      </c>
      <c r="B961" s="135">
        <v>102425479</v>
      </c>
      <c r="C961" s="135" t="s">
        <v>2043</v>
      </c>
      <c r="D961" s="136" t="s">
        <v>1472</v>
      </c>
      <c r="E961" s="135" t="s">
        <v>3</v>
      </c>
      <c r="F961" s="135" t="s">
        <v>2101</v>
      </c>
      <c r="G961" s="137">
        <f>IF(Data_Siswa[[#This Row],[Nama]]="","",IF(F961=F960,G960,G960+1))</f>
        <v>29</v>
      </c>
      <c r="H961" s="137" t="str">
        <f>CONCATENATE(Data_Siswa[[#This Row],[Kelas]],"-",COUNTIF(Data_Siswa[[#Headers],[Kelas]]:Data_Siswa[[#This Row],[Kelas]],Data_Siswa[[#This Row],[Kelas]]))</f>
        <v>11 ATPH 5-12</v>
      </c>
    </row>
    <row r="962" spans="1:8" x14ac:dyDescent="0.3">
      <c r="A962" s="134">
        <f>IF(Data_Siswa[[#This Row],[Nama]]="","",COUNTA(Data_Siswa[[#Headers],[Nama]]:Data_Siswa[[#This Row],[Nama]])-1)</f>
        <v>958</v>
      </c>
      <c r="B962" s="135">
        <v>102425480</v>
      </c>
      <c r="C962" s="135" t="s">
        <v>2044</v>
      </c>
      <c r="D962" s="136" t="s">
        <v>1473</v>
      </c>
      <c r="E962" s="135" t="s">
        <v>4</v>
      </c>
      <c r="F962" s="135" t="s">
        <v>2101</v>
      </c>
      <c r="G962" s="137">
        <f>IF(Data_Siswa[[#This Row],[Nama]]="","",IF(F962=F961,G961,G961+1))</f>
        <v>29</v>
      </c>
      <c r="H962" s="137" t="str">
        <f>CONCATENATE(Data_Siswa[[#This Row],[Kelas]],"-",COUNTIF(Data_Siswa[[#Headers],[Kelas]]:Data_Siswa[[#This Row],[Kelas]],Data_Siswa[[#This Row],[Kelas]]))</f>
        <v>11 ATPH 5-13</v>
      </c>
    </row>
    <row r="963" spans="1:8" x14ac:dyDescent="0.3">
      <c r="A963" s="134">
        <f>IF(Data_Siswa[[#This Row],[Nama]]="","",COUNTA(Data_Siswa[[#Headers],[Nama]]:Data_Siswa[[#This Row],[Nama]])-1)</f>
        <v>959</v>
      </c>
      <c r="B963" s="135">
        <v>102425481</v>
      </c>
      <c r="C963" s="135" t="s">
        <v>2045</v>
      </c>
      <c r="D963" s="136" t="s">
        <v>1474</v>
      </c>
      <c r="E963" s="135" t="s">
        <v>4</v>
      </c>
      <c r="F963" s="135" t="s">
        <v>2101</v>
      </c>
      <c r="G963" s="137">
        <f>IF(Data_Siswa[[#This Row],[Nama]]="","",IF(F963=F962,G962,G962+1))</f>
        <v>29</v>
      </c>
      <c r="H963" s="137" t="str">
        <f>CONCATENATE(Data_Siswa[[#This Row],[Kelas]],"-",COUNTIF(Data_Siswa[[#Headers],[Kelas]]:Data_Siswa[[#This Row],[Kelas]],Data_Siswa[[#This Row],[Kelas]]))</f>
        <v>11 ATPH 5-14</v>
      </c>
    </row>
    <row r="964" spans="1:8" x14ac:dyDescent="0.3">
      <c r="A964" s="134">
        <f>IF(Data_Siswa[[#This Row],[Nama]]="","",COUNTA(Data_Siswa[[#Headers],[Nama]]:Data_Siswa[[#This Row],[Nama]])-1)</f>
        <v>960</v>
      </c>
      <c r="B964" s="135">
        <v>102425482</v>
      </c>
      <c r="C964" s="135" t="s">
        <v>2046</v>
      </c>
      <c r="D964" s="136" t="s">
        <v>1475</v>
      </c>
      <c r="E964" s="135" t="s">
        <v>4</v>
      </c>
      <c r="F964" s="135" t="s">
        <v>2101</v>
      </c>
      <c r="G964" s="137">
        <f>IF(Data_Siswa[[#This Row],[Nama]]="","",IF(F964=F963,G963,G963+1))</f>
        <v>29</v>
      </c>
      <c r="H964" s="137" t="str">
        <f>CONCATENATE(Data_Siswa[[#This Row],[Kelas]],"-",COUNTIF(Data_Siswa[[#Headers],[Kelas]]:Data_Siswa[[#This Row],[Kelas]],Data_Siswa[[#This Row],[Kelas]]))</f>
        <v>11 ATPH 5-15</v>
      </c>
    </row>
    <row r="965" spans="1:8" x14ac:dyDescent="0.3">
      <c r="A965" s="134">
        <f>IF(Data_Siswa[[#This Row],[Nama]]="","",COUNTA(Data_Siswa[[#Headers],[Nama]]:Data_Siswa[[#This Row],[Nama]])-1)</f>
        <v>961</v>
      </c>
      <c r="B965" s="135">
        <v>102425483</v>
      </c>
      <c r="C965" s="135" t="s">
        <v>2047</v>
      </c>
      <c r="D965" s="136" t="s">
        <v>1476</v>
      </c>
      <c r="E965" s="135" t="s">
        <v>4</v>
      </c>
      <c r="F965" s="135" t="s">
        <v>2101</v>
      </c>
      <c r="G965" s="137">
        <f>IF(Data_Siswa[[#This Row],[Nama]]="","",IF(F965=F964,G964,G964+1))</f>
        <v>29</v>
      </c>
      <c r="H965" s="137" t="str">
        <f>CONCATENATE(Data_Siswa[[#This Row],[Kelas]],"-",COUNTIF(Data_Siswa[[#Headers],[Kelas]]:Data_Siswa[[#This Row],[Kelas]],Data_Siswa[[#This Row],[Kelas]]))</f>
        <v>11 ATPH 5-16</v>
      </c>
    </row>
    <row r="966" spans="1:8" x14ac:dyDescent="0.3">
      <c r="A966" s="134">
        <f>IF(Data_Siswa[[#This Row],[Nama]]="","",COUNTA(Data_Siswa[[#Headers],[Nama]]:Data_Siswa[[#This Row],[Nama]])-1)</f>
        <v>962</v>
      </c>
      <c r="B966" s="135">
        <v>102425484</v>
      </c>
      <c r="C966" s="135" t="s">
        <v>2048</v>
      </c>
      <c r="D966" s="136" t="s">
        <v>1477</v>
      </c>
      <c r="E966" s="135" t="s">
        <v>4</v>
      </c>
      <c r="F966" s="135" t="s">
        <v>2101</v>
      </c>
      <c r="G966" s="137">
        <f>IF(Data_Siswa[[#This Row],[Nama]]="","",IF(F966=F965,G965,G965+1))</f>
        <v>29</v>
      </c>
      <c r="H966" s="137" t="str">
        <f>CONCATENATE(Data_Siswa[[#This Row],[Kelas]],"-",COUNTIF(Data_Siswa[[#Headers],[Kelas]]:Data_Siswa[[#This Row],[Kelas]],Data_Siswa[[#This Row],[Kelas]]))</f>
        <v>11 ATPH 5-17</v>
      </c>
    </row>
    <row r="967" spans="1:8" x14ac:dyDescent="0.3">
      <c r="A967" s="134">
        <f>IF(Data_Siswa[[#This Row],[Nama]]="","",COUNTA(Data_Siswa[[#Headers],[Nama]]:Data_Siswa[[#This Row],[Nama]])-1)</f>
        <v>963</v>
      </c>
      <c r="B967" s="135">
        <v>102425485</v>
      </c>
      <c r="C967" s="135" t="s">
        <v>2049</v>
      </c>
      <c r="D967" s="136" t="s">
        <v>1478</v>
      </c>
      <c r="E967" s="135" t="s">
        <v>3</v>
      </c>
      <c r="F967" s="135" t="s">
        <v>2101</v>
      </c>
      <c r="G967" s="137">
        <f>IF(Data_Siswa[[#This Row],[Nama]]="","",IF(F967=F966,G966,G966+1))</f>
        <v>29</v>
      </c>
      <c r="H967" s="137" t="str">
        <f>CONCATENATE(Data_Siswa[[#This Row],[Kelas]],"-",COUNTIF(Data_Siswa[[#Headers],[Kelas]]:Data_Siswa[[#This Row],[Kelas]],Data_Siswa[[#This Row],[Kelas]]))</f>
        <v>11 ATPH 5-18</v>
      </c>
    </row>
    <row r="968" spans="1:8" x14ac:dyDescent="0.3">
      <c r="A968" s="134">
        <f>IF(Data_Siswa[[#This Row],[Nama]]="","",COUNTA(Data_Siswa[[#Headers],[Nama]]:Data_Siswa[[#This Row],[Nama]])-1)</f>
        <v>964</v>
      </c>
      <c r="B968" s="135">
        <v>102425486</v>
      </c>
      <c r="C968" s="135" t="s">
        <v>2050</v>
      </c>
      <c r="D968" s="136" t="s">
        <v>1479</v>
      </c>
      <c r="E968" s="135" t="s">
        <v>3</v>
      </c>
      <c r="F968" s="135" t="s">
        <v>2101</v>
      </c>
      <c r="G968" s="137">
        <f>IF(Data_Siswa[[#This Row],[Nama]]="","",IF(F968=F967,G967,G967+1))</f>
        <v>29</v>
      </c>
      <c r="H968" s="137" t="str">
        <f>CONCATENATE(Data_Siswa[[#This Row],[Kelas]],"-",COUNTIF(Data_Siswa[[#Headers],[Kelas]]:Data_Siswa[[#This Row],[Kelas]],Data_Siswa[[#This Row],[Kelas]]))</f>
        <v>11 ATPH 5-19</v>
      </c>
    </row>
    <row r="969" spans="1:8" x14ac:dyDescent="0.3">
      <c r="A969" s="134">
        <f>IF(Data_Siswa[[#This Row],[Nama]]="","",COUNTA(Data_Siswa[[#Headers],[Nama]]:Data_Siswa[[#This Row],[Nama]])-1)</f>
        <v>965</v>
      </c>
      <c r="B969" s="135">
        <v>102425487</v>
      </c>
      <c r="C969" s="135" t="s">
        <v>2051</v>
      </c>
      <c r="D969" s="136" t="s">
        <v>1480</v>
      </c>
      <c r="E969" s="135" t="s">
        <v>3</v>
      </c>
      <c r="F969" s="135" t="s">
        <v>2101</v>
      </c>
      <c r="G969" s="137">
        <f>IF(Data_Siswa[[#This Row],[Nama]]="","",IF(F969=F968,G968,G968+1))</f>
        <v>29</v>
      </c>
      <c r="H969" s="137" t="str">
        <f>CONCATENATE(Data_Siswa[[#This Row],[Kelas]],"-",COUNTIF(Data_Siswa[[#Headers],[Kelas]]:Data_Siswa[[#This Row],[Kelas]],Data_Siswa[[#This Row],[Kelas]]))</f>
        <v>11 ATPH 5-20</v>
      </c>
    </row>
    <row r="970" spans="1:8" x14ac:dyDescent="0.3">
      <c r="A970" s="134">
        <f>IF(Data_Siswa[[#This Row],[Nama]]="","",COUNTA(Data_Siswa[[#Headers],[Nama]]:Data_Siswa[[#This Row],[Nama]])-1)</f>
        <v>966</v>
      </c>
      <c r="B970" s="135">
        <v>102425488</v>
      </c>
      <c r="C970" s="135" t="s">
        <v>2052</v>
      </c>
      <c r="D970" s="136" t="s">
        <v>1481</v>
      </c>
      <c r="E970" s="135" t="s">
        <v>3</v>
      </c>
      <c r="F970" s="135" t="s">
        <v>2101</v>
      </c>
      <c r="G970" s="137">
        <f>IF(Data_Siswa[[#This Row],[Nama]]="","",IF(F970=F969,G969,G969+1))</f>
        <v>29</v>
      </c>
      <c r="H970" s="137" t="str">
        <f>CONCATENATE(Data_Siswa[[#This Row],[Kelas]],"-",COUNTIF(Data_Siswa[[#Headers],[Kelas]]:Data_Siswa[[#This Row],[Kelas]],Data_Siswa[[#This Row],[Kelas]]))</f>
        <v>11 ATPH 5-21</v>
      </c>
    </row>
    <row r="971" spans="1:8" x14ac:dyDescent="0.3">
      <c r="A971" s="134">
        <f>IF(Data_Siswa[[#This Row],[Nama]]="","",COUNTA(Data_Siswa[[#Headers],[Nama]]:Data_Siswa[[#This Row],[Nama]])-1)</f>
        <v>967</v>
      </c>
      <c r="B971" s="135">
        <v>102425489</v>
      </c>
      <c r="C971" s="135" t="s">
        <v>2053</v>
      </c>
      <c r="D971" s="136" t="s">
        <v>1482</v>
      </c>
      <c r="E971" s="135" t="s">
        <v>3</v>
      </c>
      <c r="F971" s="135" t="s">
        <v>2101</v>
      </c>
      <c r="G971" s="137">
        <f>IF(Data_Siswa[[#This Row],[Nama]]="","",IF(F971=F970,G970,G970+1))</f>
        <v>29</v>
      </c>
      <c r="H971" s="137" t="str">
        <f>CONCATENATE(Data_Siswa[[#This Row],[Kelas]],"-",COUNTIF(Data_Siswa[[#Headers],[Kelas]]:Data_Siswa[[#This Row],[Kelas]],Data_Siswa[[#This Row],[Kelas]]))</f>
        <v>11 ATPH 5-22</v>
      </c>
    </row>
    <row r="972" spans="1:8" x14ac:dyDescent="0.3">
      <c r="A972" s="134">
        <f>IF(Data_Siswa[[#This Row],[Nama]]="","",COUNTA(Data_Siswa[[#Headers],[Nama]]:Data_Siswa[[#This Row],[Nama]])-1)</f>
        <v>968</v>
      </c>
      <c r="B972" s="135">
        <v>102425490</v>
      </c>
      <c r="C972" s="135" t="s">
        <v>2054</v>
      </c>
      <c r="D972" s="136" t="s">
        <v>1483</v>
      </c>
      <c r="E972" s="135" t="s">
        <v>3</v>
      </c>
      <c r="F972" s="135" t="s">
        <v>2101</v>
      </c>
      <c r="G972" s="137">
        <f>IF(Data_Siswa[[#This Row],[Nama]]="","",IF(F972=F971,G971,G971+1))</f>
        <v>29</v>
      </c>
      <c r="H972" s="137" t="str">
        <f>CONCATENATE(Data_Siswa[[#This Row],[Kelas]],"-",COUNTIF(Data_Siswa[[#Headers],[Kelas]]:Data_Siswa[[#This Row],[Kelas]],Data_Siswa[[#This Row],[Kelas]]))</f>
        <v>11 ATPH 5-23</v>
      </c>
    </row>
    <row r="973" spans="1:8" x14ac:dyDescent="0.3">
      <c r="A973" s="134">
        <f>IF(Data_Siswa[[#This Row],[Nama]]="","",COUNTA(Data_Siswa[[#Headers],[Nama]]:Data_Siswa[[#This Row],[Nama]])-1)</f>
        <v>969</v>
      </c>
      <c r="B973" s="135">
        <v>102425491</v>
      </c>
      <c r="C973" s="135" t="s">
        <v>2055</v>
      </c>
      <c r="D973" s="136" t="s">
        <v>1484</v>
      </c>
      <c r="E973" s="135" t="s">
        <v>3</v>
      </c>
      <c r="F973" s="135" t="s">
        <v>2101</v>
      </c>
      <c r="G973" s="137">
        <f>IF(Data_Siswa[[#This Row],[Nama]]="","",IF(F973=F972,G972,G972+1))</f>
        <v>29</v>
      </c>
      <c r="H973" s="137" t="str">
        <f>CONCATENATE(Data_Siswa[[#This Row],[Kelas]],"-",COUNTIF(Data_Siswa[[#Headers],[Kelas]]:Data_Siswa[[#This Row],[Kelas]],Data_Siswa[[#This Row],[Kelas]]))</f>
        <v>11 ATPH 5-24</v>
      </c>
    </row>
    <row r="974" spans="1:8" x14ac:dyDescent="0.3">
      <c r="A974" s="134">
        <f>IF(Data_Siswa[[#This Row],[Nama]]="","",COUNTA(Data_Siswa[[#Headers],[Nama]]:Data_Siswa[[#This Row],[Nama]])-1)</f>
        <v>970</v>
      </c>
      <c r="B974" s="135">
        <v>102425492</v>
      </c>
      <c r="C974" s="135" t="s">
        <v>2056</v>
      </c>
      <c r="D974" s="136" t="s">
        <v>1485</v>
      </c>
      <c r="E974" s="135" t="s">
        <v>4</v>
      </c>
      <c r="F974" s="135" t="s">
        <v>2101</v>
      </c>
      <c r="G974" s="137">
        <f>IF(Data_Siswa[[#This Row],[Nama]]="","",IF(F974=F973,G973,G973+1))</f>
        <v>29</v>
      </c>
      <c r="H974" s="137" t="str">
        <f>CONCATENATE(Data_Siswa[[#This Row],[Kelas]],"-",COUNTIF(Data_Siswa[[#Headers],[Kelas]]:Data_Siswa[[#This Row],[Kelas]],Data_Siswa[[#This Row],[Kelas]]))</f>
        <v>11 ATPH 5-25</v>
      </c>
    </row>
    <row r="975" spans="1:8" x14ac:dyDescent="0.3">
      <c r="A975" s="134">
        <f>IF(Data_Siswa[[#This Row],[Nama]]="","",COUNTA(Data_Siswa[[#Headers],[Nama]]:Data_Siswa[[#This Row],[Nama]])-1)</f>
        <v>971</v>
      </c>
      <c r="B975" s="135">
        <v>102425493</v>
      </c>
      <c r="C975" s="135" t="s">
        <v>2057</v>
      </c>
      <c r="D975" s="136" t="s">
        <v>1486</v>
      </c>
      <c r="E975" s="135" t="s">
        <v>4</v>
      </c>
      <c r="F975" s="135" t="s">
        <v>2101</v>
      </c>
      <c r="G975" s="137">
        <f>IF(Data_Siswa[[#This Row],[Nama]]="","",IF(F975=F974,G974,G974+1))</f>
        <v>29</v>
      </c>
      <c r="H975" s="137" t="str">
        <f>CONCATENATE(Data_Siswa[[#This Row],[Kelas]],"-",COUNTIF(Data_Siswa[[#Headers],[Kelas]]:Data_Siswa[[#This Row],[Kelas]],Data_Siswa[[#This Row],[Kelas]]))</f>
        <v>11 ATPH 5-26</v>
      </c>
    </row>
    <row r="976" spans="1:8" x14ac:dyDescent="0.3">
      <c r="A976" s="134">
        <f>IF(Data_Siswa[[#This Row],[Nama]]="","",COUNTA(Data_Siswa[[#Headers],[Nama]]:Data_Siswa[[#This Row],[Nama]])-1)</f>
        <v>972</v>
      </c>
      <c r="B976" s="135">
        <v>102425494</v>
      </c>
      <c r="C976" s="135" t="s">
        <v>2058</v>
      </c>
      <c r="D976" s="136" t="s">
        <v>1487</v>
      </c>
      <c r="E976" s="135" t="s">
        <v>4</v>
      </c>
      <c r="F976" s="135" t="s">
        <v>2101</v>
      </c>
      <c r="G976" s="137">
        <f>IF(Data_Siswa[[#This Row],[Nama]]="","",IF(F976=F975,G975,G975+1))</f>
        <v>29</v>
      </c>
      <c r="H976" s="137" t="str">
        <f>CONCATENATE(Data_Siswa[[#This Row],[Kelas]],"-",COUNTIF(Data_Siswa[[#Headers],[Kelas]]:Data_Siswa[[#This Row],[Kelas]],Data_Siswa[[#This Row],[Kelas]]))</f>
        <v>11 ATPH 5-27</v>
      </c>
    </row>
    <row r="977" spans="1:8" x14ac:dyDescent="0.3">
      <c r="A977" s="134">
        <f>IF(Data_Siswa[[#This Row],[Nama]]="","",COUNTA(Data_Siswa[[#Headers],[Nama]]:Data_Siswa[[#This Row],[Nama]])-1)</f>
        <v>973</v>
      </c>
      <c r="B977" s="135">
        <v>102425495</v>
      </c>
      <c r="C977" s="135" t="s">
        <v>2059</v>
      </c>
      <c r="D977" s="136" t="s">
        <v>1488</v>
      </c>
      <c r="E977" s="135" t="s">
        <v>3</v>
      </c>
      <c r="F977" s="135" t="s">
        <v>2101</v>
      </c>
      <c r="G977" s="137">
        <f>IF(Data_Siswa[[#This Row],[Nama]]="","",IF(F977=F976,G976,G976+1))</f>
        <v>29</v>
      </c>
      <c r="H977" s="137" t="str">
        <f>CONCATENATE(Data_Siswa[[#This Row],[Kelas]],"-",COUNTIF(Data_Siswa[[#Headers],[Kelas]]:Data_Siswa[[#This Row],[Kelas]],Data_Siswa[[#This Row],[Kelas]]))</f>
        <v>11 ATPH 5-28</v>
      </c>
    </row>
    <row r="978" spans="1:8" x14ac:dyDescent="0.3">
      <c r="A978" s="134">
        <f>IF(Data_Siswa[[#This Row],[Nama]]="","",COUNTA(Data_Siswa[[#Headers],[Nama]]:Data_Siswa[[#This Row],[Nama]])-1)</f>
        <v>974</v>
      </c>
      <c r="B978" s="135">
        <v>102425496</v>
      </c>
      <c r="C978" s="135" t="s">
        <v>2060</v>
      </c>
      <c r="D978" s="136" t="s">
        <v>1489</v>
      </c>
      <c r="E978" s="135" t="s">
        <v>3</v>
      </c>
      <c r="F978" s="135" t="s">
        <v>2101</v>
      </c>
      <c r="G978" s="137">
        <f>IF(Data_Siswa[[#This Row],[Nama]]="","",IF(F978=F977,G977,G977+1))</f>
        <v>29</v>
      </c>
      <c r="H978" s="137" t="str">
        <f>CONCATENATE(Data_Siswa[[#This Row],[Kelas]],"-",COUNTIF(Data_Siswa[[#Headers],[Kelas]]:Data_Siswa[[#This Row],[Kelas]],Data_Siswa[[#This Row],[Kelas]]))</f>
        <v>11 ATPH 5-29</v>
      </c>
    </row>
    <row r="979" spans="1:8" x14ac:dyDescent="0.3">
      <c r="A979" s="134">
        <f>IF(Data_Siswa[[#This Row],[Nama]]="","",COUNTA(Data_Siswa[[#Headers],[Nama]]:Data_Siswa[[#This Row],[Nama]])-1)</f>
        <v>975</v>
      </c>
      <c r="B979" s="135">
        <v>102425497</v>
      </c>
      <c r="C979" s="135" t="s">
        <v>2061</v>
      </c>
      <c r="D979" s="136" t="s">
        <v>1490</v>
      </c>
      <c r="E979" s="135" t="s">
        <v>3</v>
      </c>
      <c r="F979" s="135" t="s">
        <v>2101</v>
      </c>
      <c r="G979" s="137">
        <f>IF(Data_Siswa[[#This Row],[Nama]]="","",IF(F979=F978,G978,G978+1))</f>
        <v>29</v>
      </c>
      <c r="H979" s="137" t="str">
        <f>CONCATENATE(Data_Siswa[[#This Row],[Kelas]],"-",COUNTIF(Data_Siswa[[#Headers],[Kelas]]:Data_Siswa[[#This Row],[Kelas]],Data_Siswa[[#This Row],[Kelas]]))</f>
        <v>11 ATPH 5-30</v>
      </c>
    </row>
    <row r="980" spans="1:8" x14ac:dyDescent="0.3">
      <c r="A980" s="134">
        <f>IF(Data_Siswa[[#This Row],[Nama]]="","",COUNTA(Data_Siswa[[#Headers],[Nama]]:Data_Siswa[[#This Row],[Nama]])-1)</f>
        <v>976</v>
      </c>
      <c r="B980" s="135">
        <v>102425498</v>
      </c>
      <c r="C980" s="135" t="s">
        <v>2062</v>
      </c>
      <c r="D980" s="136" t="s">
        <v>1491</v>
      </c>
      <c r="E980" s="135" t="s">
        <v>4</v>
      </c>
      <c r="F980" s="135" t="s">
        <v>2101</v>
      </c>
      <c r="G980" s="137">
        <f>IF(Data_Siswa[[#This Row],[Nama]]="","",IF(F980=F979,G979,G979+1))</f>
        <v>29</v>
      </c>
      <c r="H980" s="137" t="str">
        <f>CONCATENATE(Data_Siswa[[#This Row],[Kelas]],"-",COUNTIF(Data_Siswa[[#Headers],[Kelas]]:Data_Siswa[[#This Row],[Kelas]],Data_Siswa[[#This Row],[Kelas]]))</f>
        <v>11 ATPH 5-31</v>
      </c>
    </row>
    <row r="981" spans="1:8" x14ac:dyDescent="0.3">
      <c r="A981" s="134">
        <f>IF(Data_Siswa[[#This Row],[Nama]]="","",COUNTA(Data_Siswa[[#Headers],[Nama]]:Data_Siswa[[#This Row],[Nama]])-1)</f>
        <v>977</v>
      </c>
      <c r="B981" s="135">
        <v>102425499</v>
      </c>
      <c r="C981" s="135" t="s">
        <v>2063</v>
      </c>
      <c r="D981" s="136" t="s">
        <v>1492</v>
      </c>
      <c r="E981" s="135" t="s">
        <v>3</v>
      </c>
      <c r="F981" s="135" t="s">
        <v>2101</v>
      </c>
      <c r="G981" s="137">
        <f>IF(Data_Siswa[[#This Row],[Nama]]="","",IF(F981=F980,G980,G980+1))</f>
        <v>29</v>
      </c>
      <c r="H981" s="137" t="str">
        <f>CONCATENATE(Data_Siswa[[#This Row],[Kelas]],"-",COUNTIF(Data_Siswa[[#Headers],[Kelas]]:Data_Siswa[[#This Row],[Kelas]],Data_Siswa[[#This Row],[Kelas]]))</f>
        <v>11 ATPH 5-32</v>
      </c>
    </row>
    <row r="982" spans="1:8" x14ac:dyDescent="0.3">
      <c r="A982" s="134">
        <f>IF(Data_Siswa[[#This Row],[Nama]]="","",COUNTA(Data_Siswa[[#Headers],[Nama]]:Data_Siswa[[#This Row],[Nama]])-1)</f>
        <v>978</v>
      </c>
      <c r="B982" s="135">
        <v>102425501</v>
      </c>
      <c r="C982" s="135" t="s">
        <v>2064</v>
      </c>
      <c r="D982" s="136" t="s">
        <v>1493</v>
      </c>
      <c r="E982" s="135" t="s">
        <v>4</v>
      </c>
      <c r="F982" s="135" t="s">
        <v>2101</v>
      </c>
      <c r="G982" s="137">
        <f>IF(Data_Siswa[[#This Row],[Nama]]="","",IF(F982=F981,G981,G981+1))</f>
        <v>29</v>
      </c>
      <c r="H982" s="137" t="str">
        <f>CONCATENATE(Data_Siswa[[#This Row],[Kelas]],"-",COUNTIF(Data_Siswa[[#Headers],[Kelas]]:Data_Siswa[[#This Row],[Kelas]],Data_Siswa[[#This Row],[Kelas]]))</f>
        <v>11 ATPH 5-33</v>
      </c>
    </row>
    <row r="983" spans="1:8" x14ac:dyDescent="0.3">
      <c r="A983" s="134">
        <f>IF(Data_Siswa[[#This Row],[Nama]]="","",COUNTA(Data_Siswa[[#Headers],[Nama]]:Data_Siswa[[#This Row],[Nama]])-1)</f>
        <v>979</v>
      </c>
      <c r="B983" s="135">
        <v>102425502</v>
      </c>
      <c r="C983" s="135" t="s">
        <v>2065</v>
      </c>
      <c r="D983" s="136" t="s">
        <v>1494</v>
      </c>
      <c r="E983" s="135" t="s">
        <v>3</v>
      </c>
      <c r="F983" s="135" t="s">
        <v>2101</v>
      </c>
      <c r="G983" s="137">
        <f>IF(Data_Siswa[[#This Row],[Nama]]="","",IF(F983=F982,G982,G982+1))</f>
        <v>29</v>
      </c>
      <c r="H983" s="137" t="str">
        <f>CONCATENATE(Data_Siswa[[#This Row],[Kelas]],"-",COUNTIF(Data_Siswa[[#Headers],[Kelas]]:Data_Siswa[[#This Row],[Kelas]],Data_Siswa[[#This Row],[Kelas]]))</f>
        <v>11 ATPH 5-34</v>
      </c>
    </row>
    <row r="984" spans="1:8" x14ac:dyDescent="0.3">
      <c r="A984" s="134">
        <f>IF(Data_Siswa[[#This Row],[Nama]]="","",COUNTA(Data_Siswa[[#Headers],[Nama]]:Data_Siswa[[#This Row],[Nama]])-1)</f>
        <v>980</v>
      </c>
      <c r="B984" s="135">
        <v>102425503</v>
      </c>
      <c r="C984" s="135" t="s">
        <v>2066</v>
      </c>
      <c r="D984" s="136" t="s">
        <v>1495</v>
      </c>
      <c r="E984" s="135" t="s">
        <v>4</v>
      </c>
      <c r="F984" s="135" t="s">
        <v>2101</v>
      </c>
      <c r="G984" s="137">
        <f>IF(Data_Siswa[[#This Row],[Nama]]="","",IF(F984=F983,G983,G983+1))</f>
        <v>29</v>
      </c>
      <c r="H984" s="137" t="str">
        <f>CONCATENATE(Data_Siswa[[#This Row],[Kelas]],"-",COUNTIF(Data_Siswa[[#Headers],[Kelas]]:Data_Siswa[[#This Row],[Kelas]],Data_Siswa[[#This Row],[Kelas]]))</f>
        <v>11 ATPH 5-35</v>
      </c>
    </row>
    <row r="985" spans="1:8" x14ac:dyDescent="0.3">
      <c r="A985" s="134">
        <f>IF(Data_Siswa[[#This Row],[Nama]]="","",COUNTA(Data_Siswa[[#Headers],[Nama]]:Data_Siswa[[#This Row],[Nama]])-1)</f>
        <v>981</v>
      </c>
      <c r="B985" s="135">
        <v>102324001</v>
      </c>
      <c r="C985" s="135" t="s">
        <v>611</v>
      </c>
      <c r="D985" s="136" t="s">
        <v>156</v>
      </c>
      <c r="E985" s="135" t="s">
        <v>3</v>
      </c>
      <c r="F985" s="135" t="s">
        <v>19</v>
      </c>
      <c r="G985" s="137">
        <f>IF(Data_Siswa[[#This Row],[Nama]]="","",IF(F985=F984,G984,G984+1))</f>
        <v>30</v>
      </c>
      <c r="H985" s="137" t="str">
        <f>CONCATENATE(Data_Siswa[[#This Row],[Kelas]],"-",COUNTIF(Data_Siswa[[#Headers],[Kelas]]:Data_Siswa[[#This Row],[Kelas]],Data_Siswa[[#This Row],[Kelas]]))</f>
        <v>12 TAV 1-1</v>
      </c>
    </row>
    <row r="986" spans="1:8" x14ac:dyDescent="0.3">
      <c r="A986" s="134">
        <f>IF(Data_Siswa[[#This Row],[Nama]]="","",COUNTA(Data_Siswa[[#Headers],[Nama]]:Data_Siswa[[#This Row],[Nama]])-1)</f>
        <v>982</v>
      </c>
      <c r="B986" s="135">
        <v>102324002</v>
      </c>
      <c r="C986" s="135" t="s">
        <v>612</v>
      </c>
      <c r="D986" s="136" t="s">
        <v>157</v>
      </c>
      <c r="E986" s="135" t="s">
        <v>3</v>
      </c>
      <c r="F986" s="135" t="s">
        <v>19</v>
      </c>
      <c r="G986" s="137">
        <f>IF(Data_Siswa[[#This Row],[Nama]]="","",IF(F986=F985,G985,G985+1))</f>
        <v>30</v>
      </c>
      <c r="H986" s="137" t="str">
        <f>CONCATENATE(Data_Siswa[[#This Row],[Kelas]],"-",COUNTIF(Data_Siswa[[#Headers],[Kelas]]:Data_Siswa[[#This Row],[Kelas]],Data_Siswa[[#This Row],[Kelas]]))</f>
        <v>12 TAV 1-2</v>
      </c>
    </row>
    <row r="987" spans="1:8" x14ac:dyDescent="0.3">
      <c r="A987" s="134">
        <f>IF(Data_Siswa[[#This Row],[Nama]]="","",COUNTA(Data_Siswa[[#Headers],[Nama]]:Data_Siswa[[#This Row],[Nama]])-1)</f>
        <v>983</v>
      </c>
      <c r="B987" s="135">
        <v>102324003</v>
      </c>
      <c r="C987" s="135" t="s">
        <v>613</v>
      </c>
      <c r="D987" s="136" t="s">
        <v>158</v>
      </c>
      <c r="E987" s="135" t="s">
        <v>4</v>
      </c>
      <c r="F987" s="135" t="s">
        <v>19</v>
      </c>
      <c r="G987" s="137">
        <f>IF(Data_Siswa[[#This Row],[Nama]]="","",IF(F987=F986,G986,G986+1))</f>
        <v>30</v>
      </c>
      <c r="H987" s="137" t="str">
        <f>CONCATENATE(Data_Siswa[[#This Row],[Kelas]],"-",COUNTIF(Data_Siswa[[#Headers],[Kelas]]:Data_Siswa[[#This Row],[Kelas]],Data_Siswa[[#This Row],[Kelas]]))</f>
        <v>12 TAV 1-3</v>
      </c>
    </row>
    <row r="988" spans="1:8" x14ac:dyDescent="0.3">
      <c r="A988" s="134">
        <f>IF(Data_Siswa[[#This Row],[Nama]]="","",COUNTA(Data_Siswa[[#Headers],[Nama]]:Data_Siswa[[#This Row],[Nama]])-1)</f>
        <v>984</v>
      </c>
      <c r="B988" s="135">
        <v>102324004</v>
      </c>
      <c r="C988" s="135" t="s">
        <v>614</v>
      </c>
      <c r="D988" s="136" t="s">
        <v>159</v>
      </c>
      <c r="E988" s="135" t="s">
        <v>3</v>
      </c>
      <c r="F988" s="135" t="s">
        <v>19</v>
      </c>
      <c r="G988" s="137">
        <f>IF(Data_Siswa[[#This Row],[Nama]]="","",IF(F988=F987,G987,G987+1))</f>
        <v>30</v>
      </c>
      <c r="H988" s="137" t="str">
        <f>CONCATENATE(Data_Siswa[[#This Row],[Kelas]],"-",COUNTIF(Data_Siswa[[#Headers],[Kelas]]:Data_Siswa[[#This Row],[Kelas]],Data_Siswa[[#This Row],[Kelas]]))</f>
        <v>12 TAV 1-4</v>
      </c>
    </row>
    <row r="989" spans="1:8" x14ac:dyDescent="0.3">
      <c r="A989" s="134">
        <f>IF(Data_Siswa[[#This Row],[Nama]]="","",COUNTA(Data_Siswa[[#Headers],[Nama]]:Data_Siswa[[#This Row],[Nama]])-1)</f>
        <v>985</v>
      </c>
      <c r="B989" s="135">
        <v>102324005</v>
      </c>
      <c r="C989" s="135" t="s">
        <v>615</v>
      </c>
      <c r="D989" s="136" t="s">
        <v>160</v>
      </c>
      <c r="E989" s="135" t="s">
        <v>3</v>
      </c>
      <c r="F989" s="135" t="s">
        <v>19</v>
      </c>
      <c r="G989" s="137">
        <f>IF(Data_Siswa[[#This Row],[Nama]]="","",IF(F989=F988,G988,G988+1))</f>
        <v>30</v>
      </c>
      <c r="H989" s="137" t="str">
        <f>CONCATENATE(Data_Siswa[[#This Row],[Kelas]],"-",COUNTIF(Data_Siswa[[#Headers],[Kelas]]:Data_Siswa[[#This Row],[Kelas]],Data_Siswa[[#This Row],[Kelas]]))</f>
        <v>12 TAV 1-5</v>
      </c>
    </row>
    <row r="990" spans="1:8" x14ac:dyDescent="0.3">
      <c r="A990" s="134">
        <f>IF(Data_Siswa[[#This Row],[Nama]]="","",COUNTA(Data_Siswa[[#Headers],[Nama]]:Data_Siswa[[#This Row],[Nama]])-1)</f>
        <v>986</v>
      </c>
      <c r="B990" s="135">
        <v>102324010</v>
      </c>
      <c r="C990" s="135" t="s">
        <v>616</v>
      </c>
      <c r="D990" s="136" t="s">
        <v>161</v>
      </c>
      <c r="E990" s="135" t="s">
        <v>3</v>
      </c>
      <c r="F990" s="135" t="s">
        <v>19</v>
      </c>
      <c r="G990" s="137">
        <f>IF(Data_Siswa[[#This Row],[Nama]]="","",IF(F990=F989,G989,G989+1))</f>
        <v>30</v>
      </c>
      <c r="H990" s="137" t="str">
        <f>CONCATENATE(Data_Siswa[[#This Row],[Kelas]],"-",COUNTIF(Data_Siswa[[#Headers],[Kelas]]:Data_Siswa[[#This Row],[Kelas]],Data_Siswa[[#This Row],[Kelas]]))</f>
        <v>12 TAV 1-6</v>
      </c>
    </row>
    <row r="991" spans="1:8" x14ac:dyDescent="0.3">
      <c r="A991" s="134">
        <f>IF(Data_Siswa[[#This Row],[Nama]]="","",COUNTA(Data_Siswa[[#Headers],[Nama]]:Data_Siswa[[#This Row],[Nama]])-1)</f>
        <v>987</v>
      </c>
      <c r="B991" s="135">
        <v>102324011</v>
      </c>
      <c r="C991" s="135" t="s">
        <v>617</v>
      </c>
      <c r="D991" s="136" t="s">
        <v>162</v>
      </c>
      <c r="E991" s="135" t="s">
        <v>3</v>
      </c>
      <c r="F991" s="135" t="s">
        <v>19</v>
      </c>
      <c r="G991" s="137">
        <f>IF(Data_Siswa[[#This Row],[Nama]]="","",IF(F991=F990,G990,G990+1))</f>
        <v>30</v>
      </c>
      <c r="H991" s="137" t="str">
        <f>CONCATENATE(Data_Siswa[[#This Row],[Kelas]],"-",COUNTIF(Data_Siswa[[#Headers],[Kelas]]:Data_Siswa[[#This Row],[Kelas]],Data_Siswa[[#This Row],[Kelas]]))</f>
        <v>12 TAV 1-7</v>
      </c>
    </row>
    <row r="992" spans="1:8" x14ac:dyDescent="0.3">
      <c r="A992" s="134">
        <f>IF(Data_Siswa[[#This Row],[Nama]]="","",COUNTA(Data_Siswa[[#Headers],[Nama]]:Data_Siswa[[#This Row],[Nama]])-1)</f>
        <v>988</v>
      </c>
      <c r="B992" s="135">
        <v>102324013</v>
      </c>
      <c r="C992" s="135" t="s">
        <v>618</v>
      </c>
      <c r="D992" s="136" t="s">
        <v>163</v>
      </c>
      <c r="E992" s="135" t="s">
        <v>3</v>
      </c>
      <c r="F992" s="135" t="s">
        <v>19</v>
      </c>
      <c r="G992" s="137">
        <f>IF(Data_Siswa[[#This Row],[Nama]]="","",IF(F992=F991,G991,G991+1))</f>
        <v>30</v>
      </c>
      <c r="H992" s="137" t="str">
        <f>CONCATENATE(Data_Siswa[[#This Row],[Kelas]],"-",COUNTIF(Data_Siswa[[#Headers],[Kelas]]:Data_Siswa[[#This Row],[Kelas]],Data_Siswa[[#This Row],[Kelas]]))</f>
        <v>12 TAV 1-8</v>
      </c>
    </row>
    <row r="993" spans="1:8" x14ac:dyDescent="0.3">
      <c r="A993" s="134">
        <f>IF(Data_Siswa[[#This Row],[Nama]]="","",COUNTA(Data_Siswa[[#Headers],[Nama]]:Data_Siswa[[#This Row],[Nama]])-1)</f>
        <v>989</v>
      </c>
      <c r="B993" s="135">
        <v>102324014</v>
      </c>
      <c r="C993" s="135" t="s">
        <v>619</v>
      </c>
      <c r="D993" s="136" t="s">
        <v>164</v>
      </c>
      <c r="E993" s="135" t="s">
        <v>3</v>
      </c>
      <c r="F993" s="135" t="s">
        <v>19</v>
      </c>
      <c r="G993" s="137">
        <f>IF(Data_Siswa[[#This Row],[Nama]]="","",IF(F993=F992,G992,G992+1))</f>
        <v>30</v>
      </c>
      <c r="H993" s="137" t="str">
        <f>CONCATENATE(Data_Siswa[[#This Row],[Kelas]],"-",COUNTIF(Data_Siswa[[#Headers],[Kelas]]:Data_Siswa[[#This Row],[Kelas]],Data_Siswa[[#This Row],[Kelas]]))</f>
        <v>12 TAV 1-9</v>
      </c>
    </row>
    <row r="994" spans="1:8" x14ac:dyDescent="0.3">
      <c r="A994" s="134">
        <f>IF(Data_Siswa[[#This Row],[Nama]]="","",COUNTA(Data_Siswa[[#Headers],[Nama]]:Data_Siswa[[#This Row],[Nama]])-1)</f>
        <v>990</v>
      </c>
      <c r="B994" s="135">
        <v>102324015</v>
      </c>
      <c r="C994" s="135" t="s">
        <v>620</v>
      </c>
      <c r="D994" s="136" t="s">
        <v>165</v>
      </c>
      <c r="E994" s="135" t="s">
        <v>3</v>
      </c>
      <c r="F994" s="135" t="s">
        <v>19</v>
      </c>
      <c r="G994" s="137">
        <f>IF(Data_Siswa[[#This Row],[Nama]]="","",IF(F994=F993,G993,G993+1))</f>
        <v>30</v>
      </c>
      <c r="H994" s="137" t="str">
        <f>CONCATENATE(Data_Siswa[[#This Row],[Kelas]],"-",COUNTIF(Data_Siswa[[#Headers],[Kelas]]:Data_Siswa[[#This Row],[Kelas]],Data_Siswa[[#This Row],[Kelas]]))</f>
        <v>12 TAV 1-10</v>
      </c>
    </row>
    <row r="995" spans="1:8" x14ac:dyDescent="0.3">
      <c r="A995" s="134">
        <f>IF(Data_Siswa[[#This Row],[Nama]]="","",COUNTA(Data_Siswa[[#Headers],[Nama]]:Data_Siswa[[#This Row],[Nama]])-1)</f>
        <v>991</v>
      </c>
      <c r="B995" s="135">
        <v>102324017</v>
      </c>
      <c r="C995" s="135" t="s">
        <v>621</v>
      </c>
      <c r="D995" s="136" t="s">
        <v>166</v>
      </c>
      <c r="E995" s="135" t="s">
        <v>3</v>
      </c>
      <c r="F995" s="135" t="s">
        <v>19</v>
      </c>
      <c r="G995" s="137">
        <f>IF(Data_Siswa[[#This Row],[Nama]]="","",IF(F995=F994,G994,G994+1))</f>
        <v>30</v>
      </c>
      <c r="H995" s="137" t="str">
        <f>CONCATENATE(Data_Siswa[[#This Row],[Kelas]],"-",COUNTIF(Data_Siswa[[#Headers],[Kelas]]:Data_Siswa[[#This Row],[Kelas]],Data_Siswa[[#This Row],[Kelas]]))</f>
        <v>12 TAV 1-11</v>
      </c>
    </row>
    <row r="996" spans="1:8" x14ac:dyDescent="0.3">
      <c r="A996" s="134">
        <f>IF(Data_Siswa[[#This Row],[Nama]]="","",COUNTA(Data_Siswa[[#Headers],[Nama]]:Data_Siswa[[#This Row],[Nama]])-1)</f>
        <v>992</v>
      </c>
      <c r="B996" s="135">
        <v>102324018</v>
      </c>
      <c r="C996" s="135" t="s">
        <v>622</v>
      </c>
      <c r="D996" s="136" t="s">
        <v>167</v>
      </c>
      <c r="E996" s="135" t="s">
        <v>3</v>
      </c>
      <c r="F996" s="135" t="s">
        <v>19</v>
      </c>
      <c r="G996" s="137">
        <f>IF(Data_Siswa[[#This Row],[Nama]]="","",IF(F996=F995,G995,G995+1))</f>
        <v>30</v>
      </c>
      <c r="H996" s="137" t="str">
        <f>CONCATENATE(Data_Siswa[[#This Row],[Kelas]],"-",COUNTIF(Data_Siswa[[#Headers],[Kelas]]:Data_Siswa[[#This Row],[Kelas]],Data_Siswa[[#This Row],[Kelas]]))</f>
        <v>12 TAV 1-12</v>
      </c>
    </row>
    <row r="997" spans="1:8" x14ac:dyDescent="0.3">
      <c r="A997" s="134">
        <f>IF(Data_Siswa[[#This Row],[Nama]]="","",COUNTA(Data_Siswa[[#Headers],[Nama]]:Data_Siswa[[#This Row],[Nama]])-1)</f>
        <v>993</v>
      </c>
      <c r="B997" s="135">
        <v>102324019</v>
      </c>
      <c r="C997" s="135" t="s">
        <v>623</v>
      </c>
      <c r="D997" s="136" t="s">
        <v>168</v>
      </c>
      <c r="E997" s="135" t="s">
        <v>3</v>
      </c>
      <c r="F997" s="135" t="s">
        <v>19</v>
      </c>
      <c r="G997" s="137">
        <f>IF(Data_Siswa[[#This Row],[Nama]]="","",IF(F997=F996,G996,G996+1))</f>
        <v>30</v>
      </c>
      <c r="H997" s="137" t="str">
        <f>CONCATENATE(Data_Siswa[[#This Row],[Kelas]],"-",COUNTIF(Data_Siswa[[#Headers],[Kelas]]:Data_Siswa[[#This Row],[Kelas]],Data_Siswa[[#This Row],[Kelas]]))</f>
        <v>12 TAV 1-13</v>
      </c>
    </row>
    <row r="998" spans="1:8" x14ac:dyDescent="0.3">
      <c r="A998" s="134">
        <f>IF(Data_Siswa[[#This Row],[Nama]]="","",COUNTA(Data_Siswa[[#Headers],[Nama]]:Data_Siswa[[#This Row],[Nama]])-1)</f>
        <v>994</v>
      </c>
      <c r="B998" s="135">
        <v>102324020</v>
      </c>
      <c r="C998" s="135" t="s">
        <v>624</v>
      </c>
      <c r="D998" s="136" t="s">
        <v>169</v>
      </c>
      <c r="E998" s="135" t="s">
        <v>3</v>
      </c>
      <c r="F998" s="135" t="s">
        <v>19</v>
      </c>
      <c r="G998" s="137">
        <f>IF(Data_Siswa[[#This Row],[Nama]]="","",IF(F998=F997,G997,G997+1))</f>
        <v>30</v>
      </c>
      <c r="H998" s="137" t="str">
        <f>CONCATENATE(Data_Siswa[[#This Row],[Kelas]],"-",COUNTIF(Data_Siswa[[#Headers],[Kelas]]:Data_Siswa[[#This Row],[Kelas]],Data_Siswa[[#This Row],[Kelas]]))</f>
        <v>12 TAV 1-14</v>
      </c>
    </row>
    <row r="999" spans="1:8" x14ac:dyDescent="0.3">
      <c r="A999" s="134">
        <f>IF(Data_Siswa[[#This Row],[Nama]]="","",COUNTA(Data_Siswa[[#Headers],[Nama]]:Data_Siswa[[#This Row],[Nama]])-1)</f>
        <v>995</v>
      </c>
      <c r="B999" s="135">
        <v>102324021</v>
      </c>
      <c r="C999" s="135" t="s">
        <v>625</v>
      </c>
      <c r="D999" s="136" t="s">
        <v>170</v>
      </c>
      <c r="E999" s="135" t="s">
        <v>4</v>
      </c>
      <c r="F999" s="135" t="s">
        <v>19</v>
      </c>
      <c r="G999" s="137">
        <f>IF(Data_Siswa[[#This Row],[Nama]]="","",IF(F999=F998,G998,G998+1))</f>
        <v>30</v>
      </c>
      <c r="H999" s="137" t="str">
        <f>CONCATENATE(Data_Siswa[[#This Row],[Kelas]],"-",COUNTIF(Data_Siswa[[#Headers],[Kelas]]:Data_Siswa[[#This Row],[Kelas]],Data_Siswa[[#This Row],[Kelas]]))</f>
        <v>12 TAV 1-15</v>
      </c>
    </row>
    <row r="1000" spans="1:8" x14ac:dyDescent="0.3">
      <c r="A1000" s="134">
        <f>IF(Data_Siswa[[#This Row],[Nama]]="","",COUNTA(Data_Siswa[[#Headers],[Nama]]:Data_Siswa[[#This Row],[Nama]])-1)</f>
        <v>996</v>
      </c>
      <c r="B1000" s="135">
        <v>102324022</v>
      </c>
      <c r="C1000" s="135" t="s">
        <v>626</v>
      </c>
      <c r="D1000" s="136" t="s">
        <v>171</v>
      </c>
      <c r="E1000" s="135" t="s">
        <v>3</v>
      </c>
      <c r="F1000" s="135" t="s">
        <v>19</v>
      </c>
      <c r="G1000" s="137">
        <f>IF(Data_Siswa[[#This Row],[Nama]]="","",IF(F1000=F999,G999,G999+1))</f>
        <v>30</v>
      </c>
      <c r="H1000" s="137" t="str">
        <f>CONCATENATE(Data_Siswa[[#This Row],[Kelas]],"-",COUNTIF(Data_Siswa[[#Headers],[Kelas]]:Data_Siswa[[#This Row],[Kelas]],Data_Siswa[[#This Row],[Kelas]]))</f>
        <v>12 TAV 1-16</v>
      </c>
    </row>
    <row r="1001" spans="1:8" x14ac:dyDescent="0.3">
      <c r="A1001" s="134">
        <f>IF(Data_Siswa[[#This Row],[Nama]]="","",COUNTA(Data_Siswa[[#Headers],[Nama]]:Data_Siswa[[#This Row],[Nama]])-1)</f>
        <v>997</v>
      </c>
      <c r="B1001" s="135">
        <v>102324023</v>
      </c>
      <c r="C1001" s="135" t="s">
        <v>627</v>
      </c>
      <c r="D1001" s="136" t="s">
        <v>172</v>
      </c>
      <c r="E1001" s="135" t="s">
        <v>3</v>
      </c>
      <c r="F1001" s="135" t="s">
        <v>19</v>
      </c>
      <c r="G1001" s="137">
        <f>IF(Data_Siswa[[#This Row],[Nama]]="","",IF(F1001=F1000,G1000,G1000+1))</f>
        <v>30</v>
      </c>
      <c r="H1001" s="137" t="str">
        <f>CONCATENATE(Data_Siswa[[#This Row],[Kelas]],"-",COUNTIF(Data_Siswa[[#Headers],[Kelas]]:Data_Siswa[[#This Row],[Kelas]],Data_Siswa[[#This Row],[Kelas]]))</f>
        <v>12 TAV 1-17</v>
      </c>
    </row>
    <row r="1002" spans="1:8" x14ac:dyDescent="0.3">
      <c r="A1002" s="134">
        <f>IF(Data_Siswa[[#This Row],[Nama]]="","",COUNTA(Data_Siswa[[#Headers],[Nama]]:Data_Siswa[[#This Row],[Nama]])-1)</f>
        <v>998</v>
      </c>
      <c r="B1002" s="135">
        <v>102324025</v>
      </c>
      <c r="C1002" s="135" t="s">
        <v>628</v>
      </c>
      <c r="D1002" s="136" t="s">
        <v>173</v>
      </c>
      <c r="E1002" s="135" t="s">
        <v>3</v>
      </c>
      <c r="F1002" s="135" t="s">
        <v>19</v>
      </c>
      <c r="G1002" s="137">
        <f>IF(Data_Siswa[[#This Row],[Nama]]="","",IF(F1002=F1001,G1001,G1001+1))</f>
        <v>30</v>
      </c>
      <c r="H1002" s="137" t="str">
        <f>CONCATENATE(Data_Siswa[[#This Row],[Kelas]],"-",COUNTIF(Data_Siswa[[#Headers],[Kelas]]:Data_Siswa[[#This Row],[Kelas]],Data_Siswa[[#This Row],[Kelas]]))</f>
        <v>12 TAV 1-18</v>
      </c>
    </row>
    <row r="1003" spans="1:8" x14ac:dyDescent="0.3">
      <c r="A1003" s="134">
        <f>IF(Data_Siswa[[#This Row],[Nama]]="","",COUNTA(Data_Siswa[[#Headers],[Nama]]:Data_Siswa[[#This Row],[Nama]])-1)</f>
        <v>999</v>
      </c>
      <c r="B1003" s="135">
        <v>102324026</v>
      </c>
      <c r="C1003" s="135" t="s">
        <v>629</v>
      </c>
      <c r="D1003" s="136" t="s">
        <v>174</v>
      </c>
      <c r="E1003" s="135" t="s">
        <v>3</v>
      </c>
      <c r="F1003" s="135" t="s">
        <v>19</v>
      </c>
      <c r="G1003" s="137">
        <f>IF(Data_Siswa[[#This Row],[Nama]]="","",IF(F1003=F1002,G1002,G1002+1))</f>
        <v>30</v>
      </c>
      <c r="H1003" s="137" t="str">
        <f>CONCATENATE(Data_Siswa[[#This Row],[Kelas]],"-",COUNTIF(Data_Siswa[[#Headers],[Kelas]]:Data_Siswa[[#This Row],[Kelas]],Data_Siswa[[#This Row],[Kelas]]))</f>
        <v>12 TAV 1-19</v>
      </c>
    </row>
    <row r="1004" spans="1:8" x14ac:dyDescent="0.3">
      <c r="A1004" s="134">
        <f>IF(Data_Siswa[[#This Row],[Nama]]="","",COUNTA(Data_Siswa[[#Headers],[Nama]]:Data_Siswa[[#This Row],[Nama]])-1)</f>
        <v>1000</v>
      </c>
      <c r="B1004" s="135">
        <v>102324028</v>
      </c>
      <c r="C1004" s="135" t="s">
        <v>630</v>
      </c>
      <c r="D1004" s="136" t="s">
        <v>175</v>
      </c>
      <c r="E1004" s="135" t="s">
        <v>3</v>
      </c>
      <c r="F1004" s="135" t="s">
        <v>19</v>
      </c>
      <c r="G1004" s="137">
        <f>IF(Data_Siswa[[#This Row],[Nama]]="","",IF(F1004=F1003,G1003,G1003+1))</f>
        <v>30</v>
      </c>
      <c r="H1004" s="137" t="str">
        <f>CONCATENATE(Data_Siswa[[#This Row],[Kelas]],"-",COUNTIF(Data_Siswa[[#Headers],[Kelas]]:Data_Siswa[[#This Row],[Kelas]],Data_Siswa[[#This Row],[Kelas]]))</f>
        <v>12 TAV 1-20</v>
      </c>
    </row>
    <row r="1005" spans="1:8" x14ac:dyDescent="0.3">
      <c r="A1005" s="134">
        <f>IF(Data_Siswa[[#This Row],[Nama]]="","",COUNTA(Data_Siswa[[#Headers],[Nama]]:Data_Siswa[[#This Row],[Nama]])-1)</f>
        <v>1001</v>
      </c>
      <c r="B1005" s="135">
        <v>102324030</v>
      </c>
      <c r="C1005" s="135" t="s">
        <v>631</v>
      </c>
      <c r="D1005" s="136" t="s">
        <v>176</v>
      </c>
      <c r="E1005" s="135" t="s">
        <v>3</v>
      </c>
      <c r="F1005" s="135" t="s">
        <v>19</v>
      </c>
      <c r="G1005" s="137">
        <f>IF(Data_Siswa[[#This Row],[Nama]]="","",IF(F1005=F1004,G1004,G1004+1))</f>
        <v>30</v>
      </c>
      <c r="H1005" s="137" t="str">
        <f>CONCATENATE(Data_Siswa[[#This Row],[Kelas]],"-",COUNTIF(Data_Siswa[[#Headers],[Kelas]]:Data_Siswa[[#This Row],[Kelas]],Data_Siswa[[#This Row],[Kelas]]))</f>
        <v>12 TAV 1-21</v>
      </c>
    </row>
    <row r="1006" spans="1:8" x14ac:dyDescent="0.3">
      <c r="A1006" s="134">
        <f>IF(Data_Siswa[[#This Row],[Nama]]="","",COUNTA(Data_Siswa[[#Headers],[Nama]]:Data_Siswa[[#This Row],[Nama]])-1)</f>
        <v>1002</v>
      </c>
      <c r="B1006" s="135">
        <v>102324033</v>
      </c>
      <c r="C1006" s="135" t="s">
        <v>632</v>
      </c>
      <c r="D1006" s="136" t="s">
        <v>177</v>
      </c>
      <c r="E1006" s="135" t="s">
        <v>3</v>
      </c>
      <c r="F1006" s="135" t="s">
        <v>19</v>
      </c>
      <c r="G1006" s="137">
        <f>IF(Data_Siswa[[#This Row],[Nama]]="","",IF(F1006=F1005,G1005,G1005+1))</f>
        <v>30</v>
      </c>
      <c r="H1006" s="137" t="str">
        <f>CONCATENATE(Data_Siswa[[#This Row],[Kelas]],"-",COUNTIF(Data_Siswa[[#Headers],[Kelas]]:Data_Siswa[[#This Row],[Kelas]],Data_Siswa[[#This Row],[Kelas]]))</f>
        <v>12 TAV 1-22</v>
      </c>
    </row>
    <row r="1007" spans="1:8" x14ac:dyDescent="0.3">
      <c r="A1007" s="134">
        <f>IF(Data_Siswa[[#This Row],[Nama]]="","",COUNTA(Data_Siswa[[#Headers],[Nama]]:Data_Siswa[[#This Row],[Nama]])-1)</f>
        <v>1003</v>
      </c>
      <c r="B1007" s="135">
        <v>102324035</v>
      </c>
      <c r="C1007" s="135" t="s">
        <v>633</v>
      </c>
      <c r="D1007" s="136" t="s">
        <v>178</v>
      </c>
      <c r="E1007" s="135" t="s">
        <v>3</v>
      </c>
      <c r="F1007" s="135" t="s">
        <v>19</v>
      </c>
      <c r="G1007" s="137">
        <f>IF(Data_Siswa[[#This Row],[Nama]]="","",IF(F1007=F1006,G1006,G1006+1))</f>
        <v>30</v>
      </c>
      <c r="H1007" s="137" t="str">
        <f>CONCATENATE(Data_Siswa[[#This Row],[Kelas]],"-",COUNTIF(Data_Siswa[[#Headers],[Kelas]]:Data_Siswa[[#This Row],[Kelas]],Data_Siswa[[#This Row],[Kelas]]))</f>
        <v>12 TAV 1-23</v>
      </c>
    </row>
    <row r="1008" spans="1:8" x14ac:dyDescent="0.3">
      <c r="A1008" s="134">
        <f>IF(Data_Siswa[[#This Row],[Nama]]="","",COUNTA(Data_Siswa[[#Headers],[Nama]]:Data_Siswa[[#This Row],[Nama]])-1)</f>
        <v>1004</v>
      </c>
      <c r="B1008" s="135">
        <v>102324036</v>
      </c>
      <c r="C1008" s="135" t="s">
        <v>634</v>
      </c>
      <c r="D1008" s="136" t="s">
        <v>179</v>
      </c>
      <c r="E1008" s="135" t="s">
        <v>3</v>
      </c>
      <c r="F1008" s="135" t="s">
        <v>19</v>
      </c>
      <c r="G1008" s="137">
        <f>IF(Data_Siswa[[#This Row],[Nama]]="","",IF(F1008=F1007,G1007,G1007+1))</f>
        <v>30</v>
      </c>
      <c r="H1008" s="137" t="str">
        <f>CONCATENATE(Data_Siswa[[#This Row],[Kelas]],"-",COUNTIF(Data_Siswa[[#Headers],[Kelas]]:Data_Siswa[[#This Row],[Kelas]],Data_Siswa[[#This Row],[Kelas]]))</f>
        <v>12 TAV 1-24</v>
      </c>
    </row>
    <row r="1009" spans="1:8" x14ac:dyDescent="0.3">
      <c r="A1009" s="134">
        <f>IF(Data_Siswa[[#This Row],[Nama]]="","",COUNTA(Data_Siswa[[#Headers],[Nama]]:Data_Siswa[[#This Row],[Nama]])-1)</f>
        <v>1005</v>
      </c>
      <c r="B1009" s="135">
        <v>102324037</v>
      </c>
      <c r="C1009" s="135" t="s">
        <v>635</v>
      </c>
      <c r="D1009" s="136" t="s">
        <v>180</v>
      </c>
      <c r="E1009" s="135" t="s">
        <v>3</v>
      </c>
      <c r="F1009" s="135" t="s">
        <v>19</v>
      </c>
      <c r="G1009" s="137">
        <f>IF(Data_Siswa[[#This Row],[Nama]]="","",IF(F1009=F1008,G1008,G1008+1))</f>
        <v>30</v>
      </c>
      <c r="H1009" s="137" t="str">
        <f>CONCATENATE(Data_Siswa[[#This Row],[Kelas]],"-",COUNTIF(Data_Siswa[[#Headers],[Kelas]]:Data_Siswa[[#This Row],[Kelas]],Data_Siswa[[#This Row],[Kelas]]))</f>
        <v>12 TAV 1-25</v>
      </c>
    </row>
    <row r="1010" spans="1:8" x14ac:dyDescent="0.3">
      <c r="A1010" s="134">
        <f>IF(Data_Siswa[[#This Row],[Nama]]="","",COUNTA(Data_Siswa[[#Headers],[Nama]]:Data_Siswa[[#This Row],[Nama]])-1)</f>
        <v>1006</v>
      </c>
      <c r="B1010" s="135">
        <v>102324038</v>
      </c>
      <c r="C1010" s="135" t="s">
        <v>636</v>
      </c>
      <c r="D1010" s="136" t="s">
        <v>181</v>
      </c>
      <c r="E1010" s="135" t="s">
        <v>3</v>
      </c>
      <c r="F1010" s="135" t="s">
        <v>19</v>
      </c>
      <c r="G1010" s="137">
        <f>IF(Data_Siswa[[#This Row],[Nama]]="","",IF(F1010=F1009,G1009,G1009+1))</f>
        <v>30</v>
      </c>
      <c r="H1010" s="137" t="str">
        <f>CONCATENATE(Data_Siswa[[#This Row],[Kelas]],"-",COUNTIF(Data_Siswa[[#Headers],[Kelas]]:Data_Siswa[[#This Row],[Kelas]],Data_Siswa[[#This Row],[Kelas]]))</f>
        <v>12 TAV 1-26</v>
      </c>
    </row>
    <row r="1011" spans="1:8" x14ac:dyDescent="0.3">
      <c r="A1011" s="134">
        <f>IF(Data_Siswa[[#This Row],[Nama]]="","",COUNTA(Data_Siswa[[#Headers],[Nama]]:Data_Siswa[[#This Row],[Nama]])-1)</f>
        <v>1007</v>
      </c>
      <c r="B1011" s="135">
        <v>102324039</v>
      </c>
      <c r="C1011" s="135" t="s">
        <v>637</v>
      </c>
      <c r="D1011" s="136" t="s">
        <v>182</v>
      </c>
      <c r="E1011" s="135" t="s">
        <v>3</v>
      </c>
      <c r="F1011" s="135" t="s">
        <v>19</v>
      </c>
      <c r="G1011" s="137">
        <f>IF(Data_Siswa[[#This Row],[Nama]]="","",IF(F1011=F1010,G1010,G1010+1))</f>
        <v>30</v>
      </c>
      <c r="H1011" s="137" t="str">
        <f>CONCATENATE(Data_Siswa[[#This Row],[Kelas]],"-",COUNTIF(Data_Siswa[[#Headers],[Kelas]]:Data_Siswa[[#This Row],[Kelas]],Data_Siswa[[#This Row],[Kelas]]))</f>
        <v>12 TAV 1-27</v>
      </c>
    </row>
    <row r="1012" spans="1:8" x14ac:dyDescent="0.3">
      <c r="A1012" s="134">
        <f>IF(Data_Siswa[[#This Row],[Nama]]="","",COUNTA(Data_Siswa[[#Headers],[Nama]]:Data_Siswa[[#This Row],[Nama]])-1)</f>
        <v>1008</v>
      </c>
      <c r="B1012" s="135">
        <v>102324040</v>
      </c>
      <c r="C1012" s="135" t="s">
        <v>638</v>
      </c>
      <c r="D1012" s="136" t="s">
        <v>183</v>
      </c>
      <c r="E1012" s="135" t="s">
        <v>3</v>
      </c>
      <c r="F1012" s="135" t="s">
        <v>19</v>
      </c>
      <c r="G1012" s="137">
        <f>IF(Data_Siswa[[#This Row],[Nama]]="","",IF(F1012=F1011,G1011,G1011+1))</f>
        <v>30</v>
      </c>
      <c r="H1012" s="137" t="str">
        <f>CONCATENATE(Data_Siswa[[#This Row],[Kelas]],"-",COUNTIF(Data_Siswa[[#Headers],[Kelas]]:Data_Siswa[[#This Row],[Kelas]],Data_Siswa[[#This Row],[Kelas]]))</f>
        <v>12 TAV 1-28</v>
      </c>
    </row>
    <row r="1013" spans="1:8" x14ac:dyDescent="0.3">
      <c r="A1013" s="134">
        <f>IF(Data_Siswa[[#This Row],[Nama]]="","",COUNTA(Data_Siswa[[#Headers],[Nama]]:Data_Siswa[[#This Row],[Nama]])-1)</f>
        <v>1009</v>
      </c>
      <c r="B1013" s="135">
        <v>102324041</v>
      </c>
      <c r="C1013" s="135" t="s">
        <v>639</v>
      </c>
      <c r="D1013" s="136" t="s">
        <v>184</v>
      </c>
      <c r="E1013" s="135" t="s">
        <v>3</v>
      </c>
      <c r="F1013" s="135" t="s">
        <v>19</v>
      </c>
      <c r="G1013" s="137">
        <f>IF(Data_Siswa[[#This Row],[Nama]]="","",IF(F1013=F1012,G1012,G1012+1))</f>
        <v>30</v>
      </c>
      <c r="H1013" s="137" t="str">
        <f>CONCATENATE(Data_Siswa[[#This Row],[Kelas]],"-",COUNTIF(Data_Siswa[[#Headers],[Kelas]]:Data_Siswa[[#This Row],[Kelas]],Data_Siswa[[#This Row],[Kelas]]))</f>
        <v>12 TAV 1-29</v>
      </c>
    </row>
    <row r="1014" spans="1:8" x14ac:dyDescent="0.3">
      <c r="A1014" s="134">
        <f>IF(Data_Siswa[[#This Row],[Nama]]="","",COUNTA(Data_Siswa[[#Headers],[Nama]]:Data_Siswa[[#This Row],[Nama]])-1)</f>
        <v>1010</v>
      </c>
      <c r="B1014" s="135">
        <v>102324043</v>
      </c>
      <c r="C1014" s="135" t="s">
        <v>640</v>
      </c>
      <c r="D1014" s="136" t="s">
        <v>185</v>
      </c>
      <c r="E1014" s="135" t="s">
        <v>3</v>
      </c>
      <c r="F1014" s="135" t="s">
        <v>19</v>
      </c>
      <c r="G1014" s="137">
        <f>IF(Data_Siswa[[#This Row],[Nama]]="","",IF(F1014=F1013,G1013,G1013+1))</f>
        <v>30</v>
      </c>
      <c r="H1014" s="137" t="str">
        <f>CONCATENATE(Data_Siswa[[#This Row],[Kelas]],"-",COUNTIF(Data_Siswa[[#Headers],[Kelas]]:Data_Siswa[[#This Row],[Kelas]],Data_Siswa[[#This Row],[Kelas]]))</f>
        <v>12 TAV 1-30</v>
      </c>
    </row>
    <row r="1015" spans="1:8" x14ac:dyDescent="0.3">
      <c r="A1015" s="134">
        <f>IF(Data_Siswa[[#This Row],[Nama]]="","",COUNTA(Data_Siswa[[#Headers],[Nama]]:Data_Siswa[[#This Row],[Nama]])-1)</f>
        <v>1011</v>
      </c>
      <c r="B1015" s="135">
        <v>102324044</v>
      </c>
      <c r="C1015" s="135" t="s">
        <v>641</v>
      </c>
      <c r="D1015" s="136" t="s">
        <v>186</v>
      </c>
      <c r="E1015" s="135" t="s">
        <v>3</v>
      </c>
      <c r="F1015" s="135" t="s">
        <v>19</v>
      </c>
      <c r="G1015" s="137">
        <f>IF(Data_Siswa[[#This Row],[Nama]]="","",IF(F1015=F1014,G1014,G1014+1))</f>
        <v>30</v>
      </c>
      <c r="H1015" s="137" t="str">
        <f>CONCATENATE(Data_Siswa[[#This Row],[Kelas]],"-",COUNTIF(Data_Siswa[[#Headers],[Kelas]]:Data_Siswa[[#This Row],[Kelas]],Data_Siswa[[#This Row],[Kelas]]))</f>
        <v>12 TAV 1-31</v>
      </c>
    </row>
    <row r="1016" spans="1:8" x14ac:dyDescent="0.3">
      <c r="A1016" s="134">
        <f>IF(Data_Siswa[[#This Row],[Nama]]="","",COUNTA(Data_Siswa[[#Headers],[Nama]]:Data_Siswa[[#This Row],[Nama]])-1)</f>
        <v>1012</v>
      </c>
      <c r="B1016" s="135">
        <v>102324045</v>
      </c>
      <c r="C1016" s="135" t="s">
        <v>642</v>
      </c>
      <c r="D1016" s="136" t="s">
        <v>187</v>
      </c>
      <c r="E1016" s="135" t="s">
        <v>3</v>
      </c>
      <c r="F1016" s="135" t="s">
        <v>19</v>
      </c>
      <c r="G1016" s="137">
        <f>IF(Data_Siswa[[#This Row],[Nama]]="","",IF(F1016=F1015,G1015,G1015+1))</f>
        <v>30</v>
      </c>
      <c r="H1016" s="137" t="str">
        <f>CONCATENATE(Data_Siswa[[#This Row],[Kelas]],"-",COUNTIF(Data_Siswa[[#Headers],[Kelas]]:Data_Siswa[[#This Row],[Kelas]],Data_Siswa[[#This Row],[Kelas]]))</f>
        <v>12 TAV 1-32</v>
      </c>
    </row>
    <row r="1017" spans="1:8" x14ac:dyDescent="0.3">
      <c r="A1017" s="134">
        <f>IF(Data_Siswa[[#This Row],[Nama]]="","",COUNTA(Data_Siswa[[#Headers],[Nama]]:Data_Siswa[[#This Row],[Nama]])-1)</f>
        <v>1013</v>
      </c>
      <c r="B1017" s="135">
        <v>102324046</v>
      </c>
      <c r="C1017" s="135" t="s">
        <v>643</v>
      </c>
      <c r="D1017" s="136" t="s">
        <v>188</v>
      </c>
      <c r="E1017" s="135" t="s">
        <v>3</v>
      </c>
      <c r="F1017" s="135" t="s">
        <v>19</v>
      </c>
      <c r="G1017" s="137">
        <f>IF(Data_Siswa[[#This Row],[Nama]]="","",IF(F1017=F1016,G1016,G1016+1))</f>
        <v>30</v>
      </c>
      <c r="H1017" s="137" t="str">
        <f>CONCATENATE(Data_Siswa[[#This Row],[Kelas]],"-",COUNTIF(Data_Siswa[[#Headers],[Kelas]]:Data_Siswa[[#This Row],[Kelas]],Data_Siswa[[#This Row],[Kelas]]))</f>
        <v>12 TAV 1-33</v>
      </c>
    </row>
    <row r="1018" spans="1:8" x14ac:dyDescent="0.3">
      <c r="A1018" s="134">
        <f>IF(Data_Siswa[[#This Row],[Nama]]="","",COUNTA(Data_Siswa[[#Headers],[Nama]]:Data_Siswa[[#This Row],[Nama]])-1)</f>
        <v>1014</v>
      </c>
      <c r="B1018" s="135">
        <v>102324048</v>
      </c>
      <c r="C1018" s="135" t="s">
        <v>644</v>
      </c>
      <c r="D1018" s="136" t="s">
        <v>189</v>
      </c>
      <c r="E1018" s="135" t="s">
        <v>3</v>
      </c>
      <c r="F1018" s="135" t="s">
        <v>19</v>
      </c>
      <c r="G1018" s="137">
        <f>IF(Data_Siswa[[#This Row],[Nama]]="","",IF(F1018=F1017,G1017,G1017+1))</f>
        <v>30</v>
      </c>
      <c r="H1018" s="137" t="str">
        <f>CONCATENATE(Data_Siswa[[#This Row],[Kelas]],"-",COUNTIF(Data_Siswa[[#Headers],[Kelas]]:Data_Siswa[[#This Row],[Kelas]],Data_Siswa[[#This Row],[Kelas]]))</f>
        <v>12 TAV 1-34</v>
      </c>
    </row>
    <row r="1019" spans="1:8" x14ac:dyDescent="0.3">
      <c r="A1019" s="134">
        <f>IF(Data_Siswa[[#This Row],[Nama]]="","",COUNTA(Data_Siswa[[#Headers],[Nama]]:Data_Siswa[[#This Row],[Nama]])-1)</f>
        <v>1015</v>
      </c>
      <c r="B1019" s="135">
        <v>102324133</v>
      </c>
      <c r="C1019" s="135" t="s">
        <v>703</v>
      </c>
      <c r="D1019" s="136" t="s">
        <v>247</v>
      </c>
      <c r="E1019" s="135" t="s">
        <v>4</v>
      </c>
      <c r="F1019" s="135" t="s">
        <v>19</v>
      </c>
      <c r="G1019" s="137">
        <f>IF(Data_Siswa[[#This Row],[Nama]]="","",IF(F1019=F1018,G1018,G1018+1))</f>
        <v>30</v>
      </c>
      <c r="H1019" s="137" t="str">
        <f>CONCATENATE(Data_Siswa[[#This Row],[Kelas]],"-",COUNTIF(Data_Siswa[[#Headers],[Kelas]]:Data_Siswa[[#This Row],[Kelas]],Data_Siswa[[#This Row],[Kelas]]))</f>
        <v>12 TAV 1-35</v>
      </c>
    </row>
    <row r="1020" spans="1:8" x14ac:dyDescent="0.3">
      <c r="A1020" s="134">
        <f>IF(Data_Siswa[[#This Row],[Nama]]="","",COUNTA(Data_Siswa[[#Headers],[Nama]]:Data_Siswa[[#This Row],[Nama]])-1)</f>
        <v>1016</v>
      </c>
      <c r="B1020" s="135">
        <v>102324311</v>
      </c>
      <c r="C1020" s="135" t="s">
        <v>706</v>
      </c>
      <c r="D1020" s="136" t="s">
        <v>407</v>
      </c>
      <c r="E1020" s="135" t="s">
        <v>4</v>
      </c>
      <c r="F1020" s="135" t="s">
        <v>19</v>
      </c>
      <c r="G1020" s="137">
        <f>IF(Data_Siswa[[#This Row],[Nama]]="","",IF(F1020=F1019,G1019,G1019+1))</f>
        <v>30</v>
      </c>
      <c r="H1020" s="137" t="str">
        <f>CONCATENATE(Data_Siswa[[#This Row],[Kelas]],"-",COUNTIF(Data_Siswa[[#Headers],[Kelas]]:Data_Siswa[[#This Row],[Kelas]],Data_Siswa[[#This Row],[Kelas]]))</f>
        <v>12 TAV 1-36</v>
      </c>
    </row>
    <row r="1021" spans="1:8" x14ac:dyDescent="0.3">
      <c r="A1021" s="134">
        <f>IF(Data_Siswa[[#This Row],[Nama]]="","",COUNTA(Data_Siswa[[#Headers],[Nama]]:Data_Siswa[[#This Row],[Nama]])-1)</f>
        <v>1017</v>
      </c>
      <c r="B1021" s="135">
        <v>102324050</v>
      </c>
      <c r="C1021" s="135" t="s">
        <v>645</v>
      </c>
      <c r="D1021" s="136" t="s">
        <v>190</v>
      </c>
      <c r="E1021" s="135" t="s">
        <v>3</v>
      </c>
      <c r="F1021" s="135" t="s">
        <v>20</v>
      </c>
      <c r="G1021" s="137">
        <f>IF(Data_Siswa[[#This Row],[Nama]]="","",IF(F1021=F1020,G1020,G1020+1))</f>
        <v>31</v>
      </c>
      <c r="H1021" s="137" t="str">
        <f>CONCATENATE(Data_Siswa[[#This Row],[Kelas]],"-",COUNTIF(Data_Siswa[[#Headers],[Kelas]]:Data_Siswa[[#This Row],[Kelas]],Data_Siswa[[#This Row],[Kelas]]))</f>
        <v>12 TAV 2-1</v>
      </c>
    </row>
    <row r="1022" spans="1:8" x14ac:dyDescent="0.3">
      <c r="A1022" s="134">
        <f>IF(Data_Siswa[[#This Row],[Nama]]="","",COUNTA(Data_Siswa[[#Headers],[Nama]]:Data_Siswa[[#This Row],[Nama]])-1)</f>
        <v>1018</v>
      </c>
      <c r="B1022" s="135">
        <v>102324051</v>
      </c>
      <c r="C1022" s="135" t="s">
        <v>646</v>
      </c>
      <c r="D1022" s="136" t="s">
        <v>191</v>
      </c>
      <c r="E1022" s="135" t="s">
        <v>3</v>
      </c>
      <c r="F1022" s="135" t="s">
        <v>20</v>
      </c>
      <c r="G1022" s="137">
        <f>IF(Data_Siswa[[#This Row],[Nama]]="","",IF(F1022=F1021,G1021,G1021+1))</f>
        <v>31</v>
      </c>
      <c r="H1022" s="137" t="str">
        <f>CONCATENATE(Data_Siswa[[#This Row],[Kelas]],"-",COUNTIF(Data_Siswa[[#Headers],[Kelas]]:Data_Siswa[[#This Row],[Kelas]],Data_Siswa[[#This Row],[Kelas]]))</f>
        <v>12 TAV 2-2</v>
      </c>
    </row>
    <row r="1023" spans="1:8" x14ac:dyDescent="0.3">
      <c r="A1023" s="134">
        <f>IF(Data_Siswa[[#This Row],[Nama]]="","",COUNTA(Data_Siswa[[#Headers],[Nama]]:Data_Siswa[[#This Row],[Nama]])-1)</f>
        <v>1019</v>
      </c>
      <c r="B1023" s="135">
        <v>102324052</v>
      </c>
      <c r="C1023" s="135" t="s">
        <v>647</v>
      </c>
      <c r="D1023" s="136" t="s">
        <v>2080</v>
      </c>
      <c r="E1023" s="135" t="s">
        <v>3</v>
      </c>
      <c r="F1023" s="135" t="s">
        <v>20</v>
      </c>
      <c r="G1023" s="137">
        <f>IF(Data_Siswa[[#This Row],[Nama]]="","",IF(F1023=F1022,G1022,G1022+1))</f>
        <v>31</v>
      </c>
      <c r="H1023" s="137" t="str">
        <f>CONCATENATE(Data_Siswa[[#This Row],[Kelas]],"-",COUNTIF(Data_Siswa[[#Headers],[Kelas]]:Data_Siswa[[#This Row],[Kelas]],Data_Siswa[[#This Row],[Kelas]]))</f>
        <v>12 TAV 2-3</v>
      </c>
    </row>
    <row r="1024" spans="1:8" x14ac:dyDescent="0.3">
      <c r="A1024" s="134">
        <f>IF(Data_Siswa[[#This Row],[Nama]]="","",COUNTA(Data_Siswa[[#Headers],[Nama]]:Data_Siswa[[#This Row],[Nama]])-1)</f>
        <v>1020</v>
      </c>
      <c r="B1024" s="135">
        <v>102324053</v>
      </c>
      <c r="C1024" s="135" t="s">
        <v>648</v>
      </c>
      <c r="D1024" s="136" t="s">
        <v>192</v>
      </c>
      <c r="E1024" s="135" t="s">
        <v>3</v>
      </c>
      <c r="F1024" s="135" t="s">
        <v>20</v>
      </c>
      <c r="G1024" s="137">
        <f>IF(Data_Siswa[[#This Row],[Nama]]="","",IF(F1024=F1023,G1023,G1023+1))</f>
        <v>31</v>
      </c>
      <c r="H1024" s="137" t="str">
        <f>CONCATENATE(Data_Siswa[[#This Row],[Kelas]],"-",COUNTIF(Data_Siswa[[#Headers],[Kelas]]:Data_Siswa[[#This Row],[Kelas]],Data_Siswa[[#This Row],[Kelas]]))</f>
        <v>12 TAV 2-4</v>
      </c>
    </row>
    <row r="1025" spans="1:8" x14ac:dyDescent="0.3">
      <c r="A1025" s="134">
        <f>IF(Data_Siswa[[#This Row],[Nama]]="","",COUNTA(Data_Siswa[[#Headers],[Nama]]:Data_Siswa[[#This Row],[Nama]])-1)</f>
        <v>1021</v>
      </c>
      <c r="B1025" s="135">
        <v>102324054</v>
      </c>
      <c r="C1025" s="135" t="s">
        <v>649</v>
      </c>
      <c r="D1025" s="136" t="s">
        <v>193</v>
      </c>
      <c r="E1025" s="135" t="s">
        <v>3</v>
      </c>
      <c r="F1025" s="135" t="s">
        <v>20</v>
      </c>
      <c r="G1025" s="137">
        <f>IF(Data_Siswa[[#This Row],[Nama]]="","",IF(F1025=F1024,G1024,G1024+1))</f>
        <v>31</v>
      </c>
      <c r="H1025" s="137" t="str">
        <f>CONCATENATE(Data_Siswa[[#This Row],[Kelas]],"-",COUNTIF(Data_Siswa[[#Headers],[Kelas]]:Data_Siswa[[#This Row],[Kelas]],Data_Siswa[[#This Row],[Kelas]]))</f>
        <v>12 TAV 2-5</v>
      </c>
    </row>
    <row r="1026" spans="1:8" x14ac:dyDescent="0.3">
      <c r="A1026" s="134">
        <f>IF(Data_Siswa[[#This Row],[Nama]]="","",COUNTA(Data_Siswa[[#Headers],[Nama]]:Data_Siswa[[#This Row],[Nama]])-1)</f>
        <v>1022</v>
      </c>
      <c r="B1026" s="135">
        <v>102324056</v>
      </c>
      <c r="C1026" s="135" t="s">
        <v>650</v>
      </c>
      <c r="D1026" s="136" t="s">
        <v>194</v>
      </c>
      <c r="E1026" s="135" t="s">
        <v>3</v>
      </c>
      <c r="F1026" s="135" t="s">
        <v>20</v>
      </c>
      <c r="G1026" s="137">
        <f>IF(Data_Siswa[[#This Row],[Nama]]="","",IF(F1026=F1025,G1025,G1025+1))</f>
        <v>31</v>
      </c>
      <c r="H1026" s="137" t="str">
        <f>CONCATENATE(Data_Siswa[[#This Row],[Kelas]],"-",COUNTIF(Data_Siswa[[#Headers],[Kelas]]:Data_Siswa[[#This Row],[Kelas]],Data_Siswa[[#This Row],[Kelas]]))</f>
        <v>12 TAV 2-6</v>
      </c>
    </row>
    <row r="1027" spans="1:8" x14ac:dyDescent="0.3">
      <c r="A1027" s="134">
        <f>IF(Data_Siswa[[#This Row],[Nama]]="","",COUNTA(Data_Siswa[[#Headers],[Nama]]:Data_Siswa[[#This Row],[Nama]])-1)</f>
        <v>1023</v>
      </c>
      <c r="B1027" s="135">
        <v>102324058</v>
      </c>
      <c r="C1027" s="135" t="s">
        <v>651</v>
      </c>
      <c r="D1027" s="136" t="s">
        <v>195</v>
      </c>
      <c r="E1027" s="135" t="s">
        <v>3</v>
      </c>
      <c r="F1027" s="135" t="s">
        <v>20</v>
      </c>
      <c r="G1027" s="137">
        <f>IF(Data_Siswa[[#This Row],[Nama]]="","",IF(F1027=F1026,G1026,G1026+1))</f>
        <v>31</v>
      </c>
      <c r="H1027" s="137" t="str">
        <f>CONCATENATE(Data_Siswa[[#This Row],[Kelas]],"-",COUNTIF(Data_Siswa[[#Headers],[Kelas]]:Data_Siswa[[#This Row],[Kelas]],Data_Siswa[[#This Row],[Kelas]]))</f>
        <v>12 TAV 2-7</v>
      </c>
    </row>
    <row r="1028" spans="1:8" x14ac:dyDescent="0.3">
      <c r="A1028" s="134">
        <f>IF(Data_Siswa[[#This Row],[Nama]]="","",COUNTA(Data_Siswa[[#Headers],[Nama]]:Data_Siswa[[#This Row],[Nama]])-1)</f>
        <v>1024</v>
      </c>
      <c r="B1028" s="135">
        <v>102324059</v>
      </c>
      <c r="C1028" s="135" t="s">
        <v>652</v>
      </c>
      <c r="D1028" s="136" t="s">
        <v>196</v>
      </c>
      <c r="E1028" s="135" t="s">
        <v>3</v>
      </c>
      <c r="F1028" s="135" t="s">
        <v>20</v>
      </c>
      <c r="G1028" s="137">
        <f>IF(Data_Siswa[[#This Row],[Nama]]="","",IF(F1028=F1027,G1027,G1027+1))</f>
        <v>31</v>
      </c>
      <c r="H1028" s="137" t="str">
        <f>CONCATENATE(Data_Siswa[[#This Row],[Kelas]],"-",COUNTIF(Data_Siswa[[#Headers],[Kelas]]:Data_Siswa[[#This Row],[Kelas]],Data_Siswa[[#This Row],[Kelas]]))</f>
        <v>12 TAV 2-8</v>
      </c>
    </row>
    <row r="1029" spans="1:8" x14ac:dyDescent="0.3">
      <c r="A1029" s="134">
        <f>IF(Data_Siswa[[#This Row],[Nama]]="","",COUNTA(Data_Siswa[[#Headers],[Nama]]:Data_Siswa[[#This Row],[Nama]])-1)</f>
        <v>1025</v>
      </c>
      <c r="B1029" s="135">
        <v>102324060</v>
      </c>
      <c r="C1029" s="135" t="s">
        <v>653</v>
      </c>
      <c r="D1029" s="136" t="s">
        <v>197</v>
      </c>
      <c r="E1029" s="135" t="s">
        <v>3</v>
      </c>
      <c r="F1029" s="135" t="s">
        <v>20</v>
      </c>
      <c r="G1029" s="137">
        <f>IF(Data_Siswa[[#This Row],[Nama]]="","",IF(F1029=F1028,G1028,G1028+1))</f>
        <v>31</v>
      </c>
      <c r="H1029" s="137" t="str">
        <f>CONCATENATE(Data_Siswa[[#This Row],[Kelas]],"-",COUNTIF(Data_Siswa[[#Headers],[Kelas]]:Data_Siswa[[#This Row],[Kelas]],Data_Siswa[[#This Row],[Kelas]]))</f>
        <v>12 TAV 2-9</v>
      </c>
    </row>
    <row r="1030" spans="1:8" x14ac:dyDescent="0.3">
      <c r="A1030" s="134">
        <f>IF(Data_Siswa[[#This Row],[Nama]]="","",COUNTA(Data_Siswa[[#Headers],[Nama]]:Data_Siswa[[#This Row],[Nama]])-1)</f>
        <v>1026</v>
      </c>
      <c r="B1030" s="135">
        <v>102324061</v>
      </c>
      <c r="C1030" s="135" t="s">
        <v>654</v>
      </c>
      <c r="D1030" s="136" t="s">
        <v>198</v>
      </c>
      <c r="E1030" s="135" t="s">
        <v>3</v>
      </c>
      <c r="F1030" s="135" t="s">
        <v>20</v>
      </c>
      <c r="G1030" s="137">
        <f>IF(Data_Siswa[[#This Row],[Nama]]="","",IF(F1030=F1029,G1029,G1029+1))</f>
        <v>31</v>
      </c>
      <c r="H1030" s="137" t="str">
        <f>CONCATENATE(Data_Siswa[[#This Row],[Kelas]],"-",COUNTIF(Data_Siswa[[#Headers],[Kelas]]:Data_Siswa[[#This Row],[Kelas]],Data_Siswa[[#This Row],[Kelas]]))</f>
        <v>12 TAV 2-10</v>
      </c>
    </row>
    <row r="1031" spans="1:8" x14ac:dyDescent="0.3">
      <c r="A1031" s="134">
        <f>IF(Data_Siswa[[#This Row],[Nama]]="","",COUNTA(Data_Siswa[[#Headers],[Nama]]:Data_Siswa[[#This Row],[Nama]])-1)</f>
        <v>1027</v>
      </c>
      <c r="B1031" s="135">
        <v>102324062</v>
      </c>
      <c r="C1031" s="135" t="s">
        <v>655</v>
      </c>
      <c r="D1031" s="136" t="s">
        <v>199</v>
      </c>
      <c r="E1031" s="135" t="s">
        <v>3</v>
      </c>
      <c r="F1031" s="135" t="s">
        <v>20</v>
      </c>
      <c r="G1031" s="137">
        <f>IF(Data_Siswa[[#This Row],[Nama]]="","",IF(F1031=F1030,G1030,G1030+1))</f>
        <v>31</v>
      </c>
      <c r="H1031" s="137" t="str">
        <f>CONCATENATE(Data_Siswa[[#This Row],[Kelas]],"-",COUNTIF(Data_Siswa[[#Headers],[Kelas]]:Data_Siswa[[#This Row],[Kelas]],Data_Siswa[[#This Row],[Kelas]]))</f>
        <v>12 TAV 2-11</v>
      </c>
    </row>
    <row r="1032" spans="1:8" x14ac:dyDescent="0.3">
      <c r="A1032" s="134">
        <f>IF(Data_Siswa[[#This Row],[Nama]]="","",COUNTA(Data_Siswa[[#Headers],[Nama]]:Data_Siswa[[#This Row],[Nama]])-1)</f>
        <v>1028</v>
      </c>
      <c r="B1032" s="135">
        <v>102324063</v>
      </c>
      <c r="C1032" s="135" t="s">
        <v>656</v>
      </c>
      <c r="D1032" s="136" t="s">
        <v>200</v>
      </c>
      <c r="E1032" s="135" t="s">
        <v>3</v>
      </c>
      <c r="F1032" s="135" t="s">
        <v>20</v>
      </c>
      <c r="G1032" s="137">
        <f>IF(Data_Siswa[[#This Row],[Nama]]="","",IF(F1032=F1031,G1031,G1031+1))</f>
        <v>31</v>
      </c>
      <c r="H1032" s="137" t="str">
        <f>CONCATENATE(Data_Siswa[[#This Row],[Kelas]],"-",COUNTIF(Data_Siswa[[#Headers],[Kelas]]:Data_Siswa[[#This Row],[Kelas]],Data_Siswa[[#This Row],[Kelas]]))</f>
        <v>12 TAV 2-12</v>
      </c>
    </row>
    <row r="1033" spans="1:8" x14ac:dyDescent="0.3">
      <c r="A1033" s="134">
        <f>IF(Data_Siswa[[#This Row],[Nama]]="","",COUNTA(Data_Siswa[[#Headers],[Nama]]:Data_Siswa[[#This Row],[Nama]])-1)</f>
        <v>1029</v>
      </c>
      <c r="B1033" s="135">
        <v>102324065</v>
      </c>
      <c r="C1033" s="135" t="s">
        <v>657</v>
      </c>
      <c r="D1033" s="136" t="s">
        <v>201</v>
      </c>
      <c r="E1033" s="135" t="s">
        <v>3</v>
      </c>
      <c r="F1033" s="135" t="s">
        <v>20</v>
      </c>
      <c r="G1033" s="137">
        <f>IF(Data_Siswa[[#This Row],[Nama]]="","",IF(F1033=F1032,G1032,G1032+1))</f>
        <v>31</v>
      </c>
      <c r="H1033" s="137" t="str">
        <f>CONCATENATE(Data_Siswa[[#This Row],[Kelas]],"-",COUNTIF(Data_Siswa[[#Headers],[Kelas]]:Data_Siswa[[#This Row],[Kelas]],Data_Siswa[[#This Row],[Kelas]]))</f>
        <v>12 TAV 2-13</v>
      </c>
    </row>
    <row r="1034" spans="1:8" x14ac:dyDescent="0.3">
      <c r="A1034" s="134">
        <f>IF(Data_Siswa[[#This Row],[Nama]]="","",COUNTA(Data_Siswa[[#Headers],[Nama]]:Data_Siswa[[#This Row],[Nama]])-1)</f>
        <v>1030</v>
      </c>
      <c r="B1034" s="135">
        <v>102324066</v>
      </c>
      <c r="C1034" s="135" t="s">
        <v>658</v>
      </c>
      <c r="D1034" s="136" t="s">
        <v>202</v>
      </c>
      <c r="E1034" s="135" t="s">
        <v>3</v>
      </c>
      <c r="F1034" s="135" t="s">
        <v>20</v>
      </c>
      <c r="G1034" s="137">
        <f>IF(Data_Siswa[[#This Row],[Nama]]="","",IF(F1034=F1033,G1033,G1033+1))</f>
        <v>31</v>
      </c>
      <c r="H1034" s="137" t="str">
        <f>CONCATENATE(Data_Siswa[[#This Row],[Kelas]],"-",COUNTIF(Data_Siswa[[#Headers],[Kelas]]:Data_Siswa[[#This Row],[Kelas]],Data_Siswa[[#This Row],[Kelas]]))</f>
        <v>12 TAV 2-14</v>
      </c>
    </row>
    <row r="1035" spans="1:8" x14ac:dyDescent="0.3">
      <c r="A1035" s="134">
        <f>IF(Data_Siswa[[#This Row],[Nama]]="","",COUNTA(Data_Siswa[[#Headers],[Nama]]:Data_Siswa[[#This Row],[Nama]])-1)</f>
        <v>1031</v>
      </c>
      <c r="B1035" s="135">
        <v>102324067</v>
      </c>
      <c r="C1035" s="135" t="s">
        <v>659</v>
      </c>
      <c r="D1035" s="136" t="s">
        <v>203</v>
      </c>
      <c r="E1035" s="135" t="s">
        <v>3</v>
      </c>
      <c r="F1035" s="135" t="s">
        <v>20</v>
      </c>
      <c r="G1035" s="137">
        <f>IF(Data_Siswa[[#This Row],[Nama]]="","",IF(F1035=F1034,G1034,G1034+1))</f>
        <v>31</v>
      </c>
      <c r="H1035" s="137" t="str">
        <f>CONCATENATE(Data_Siswa[[#This Row],[Kelas]],"-",COUNTIF(Data_Siswa[[#Headers],[Kelas]]:Data_Siswa[[#This Row],[Kelas]],Data_Siswa[[#This Row],[Kelas]]))</f>
        <v>12 TAV 2-15</v>
      </c>
    </row>
    <row r="1036" spans="1:8" x14ac:dyDescent="0.3">
      <c r="A1036" s="134">
        <f>IF(Data_Siswa[[#This Row],[Nama]]="","",COUNTA(Data_Siswa[[#Headers],[Nama]]:Data_Siswa[[#This Row],[Nama]])-1)</f>
        <v>1032</v>
      </c>
      <c r="B1036" s="135">
        <v>102324068</v>
      </c>
      <c r="C1036" s="135" t="s">
        <v>660</v>
      </c>
      <c r="D1036" s="136" t="s">
        <v>204</v>
      </c>
      <c r="E1036" s="135" t="s">
        <v>3</v>
      </c>
      <c r="F1036" s="135" t="s">
        <v>20</v>
      </c>
      <c r="G1036" s="137">
        <f>IF(Data_Siswa[[#This Row],[Nama]]="","",IF(F1036=F1035,G1035,G1035+1))</f>
        <v>31</v>
      </c>
      <c r="H1036" s="137" t="str">
        <f>CONCATENATE(Data_Siswa[[#This Row],[Kelas]],"-",COUNTIF(Data_Siswa[[#Headers],[Kelas]]:Data_Siswa[[#This Row],[Kelas]],Data_Siswa[[#This Row],[Kelas]]))</f>
        <v>12 TAV 2-16</v>
      </c>
    </row>
    <row r="1037" spans="1:8" x14ac:dyDescent="0.3">
      <c r="A1037" s="134">
        <f>IF(Data_Siswa[[#This Row],[Nama]]="","",COUNTA(Data_Siswa[[#Headers],[Nama]]:Data_Siswa[[#This Row],[Nama]])-1)</f>
        <v>1033</v>
      </c>
      <c r="B1037" s="135">
        <v>102324069</v>
      </c>
      <c r="C1037" s="135" t="s">
        <v>661</v>
      </c>
      <c r="D1037" s="136" t="s">
        <v>205</v>
      </c>
      <c r="E1037" s="135" t="s">
        <v>3</v>
      </c>
      <c r="F1037" s="135" t="s">
        <v>20</v>
      </c>
      <c r="G1037" s="137">
        <f>IF(Data_Siswa[[#This Row],[Nama]]="","",IF(F1037=F1036,G1036,G1036+1))</f>
        <v>31</v>
      </c>
      <c r="H1037" s="137" t="str">
        <f>CONCATENATE(Data_Siswa[[#This Row],[Kelas]],"-",COUNTIF(Data_Siswa[[#Headers],[Kelas]]:Data_Siswa[[#This Row],[Kelas]],Data_Siswa[[#This Row],[Kelas]]))</f>
        <v>12 TAV 2-17</v>
      </c>
    </row>
    <row r="1038" spans="1:8" x14ac:dyDescent="0.3">
      <c r="A1038" s="134">
        <f>IF(Data_Siswa[[#This Row],[Nama]]="","",COUNTA(Data_Siswa[[#Headers],[Nama]]:Data_Siswa[[#This Row],[Nama]])-1)</f>
        <v>1034</v>
      </c>
      <c r="B1038" s="135">
        <v>102324070</v>
      </c>
      <c r="C1038" s="135" t="s">
        <v>662</v>
      </c>
      <c r="D1038" s="136" t="s">
        <v>206</v>
      </c>
      <c r="E1038" s="135" t="s">
        <v>3</v>
      </c>
      <c r="F1038" s="135" t="s">
        <v>20</v>
      </c>
      <c r="G1038" s="137">
        <f>IF(Data_Siswa[[#This Row],[Nama]]="","",IF(F1038=F1037,G1037,G1037+1))</f>
        <v>31</v>
      </c>
      <c r="H1038" s="137" t="str">
        <f>CONCATENATE(Data_Siswa[[#This Row],[Kelas]],"-",COUNTIF(Data_Siswa[[#Headers],[Kelas]]:Data_Siswa[[#This Row],[Kelas]],Data_Siswa[[#This Row],[Kelas]]))</f>
        <v>12 TAV 2-18</v>
      </c>
    </row>
    <row r="1039" spans="1:8" x14ac:dyDescent="0.3">
      <c r="A1039" s="134">
        <f>IF(Data_Siswa[[#This Row],[Nama]]="","",COUNTA(Data_Siswa[[#Headers],[Nama]]:Data_Siswa[[#This Row],[Nama]])-1)</f>
        <v>1035</v>
      </c>
      <c r="B1039" s="135">
        <v>102324072</v>
      </c>
      <c r="C1039" s="135" t="s">
        <v>663</v>
      </c>
      <c r="D1039" s="136" t="s">
        <v>207</v>
      </c>
      <c r="E1039" s="135" t="s">
        <v>3</v>
      </c>
      <c r="F1039" s="135" t="s">
        <v>20</v>
      </c>
      <c r="G1039" s="137">
        <f>IF(Data_Siswa[[#This Row],[Nama]]="","",IF(F1039=F1038,G1038,G1038+1))</f>
        <v>31</v>
      </c>
      <c r="H1039" s="137" t="str">
        <f>CONCATENATE(Data_Siswa[[#This Row],[Kelas]],"-",COUNTIF(Data_Siswa[[#Headers],[Kelas]]:Data_Siswa[[#This Row],[Kelas]],Data_Siswa[[#This Row],[Kelas]]))</f>
        <v>12 TAV 2-19</v>
      </c>
    </row>
    <row r="1040" spans="1:8" x14ac:dyDescent="0.3">
      <c r="A1040" s="134">
        <f>IF(Data_Siswa[[#This Row],[Nama]]="","",COUNTA(Data_Siswa[[#Headers],[Nama]]:Data_Siswa[[#This Row],[Nama]])-1)</f>
        <v>1036</v>
      </c>
      <c r="B1040" s="135">
        <v>102324074</v>
      </c>
      <c r="C1040" s="135" t="s">
        <v>664</v>
      </c>
      <c r="D1040" s="136" t="s">
        <v>208</v>
      </c>
      <c r="E1040" s="135" t="s">
        <v>3</v>
      </c>
      <c r="F1040" s="135" t="s">
        <v>20</v>
      </c>
      <c r="G1040" s="137">
        <f>IF(Data_Siswa[[#This Row],[Nama]]="","",IF(F1040=F1039,G1039,G1039+1))</f>
        <v>31</v>
      </c>
      <c r="H1040" s="137" t="str">
        <f>CONCATENATE(Data_Siswa[[#This Row],[Kelas]],"-",COUNTIF(Data_Siswa[[#Headers],[Kelas]]:Data_Siswa[[#This Row],[Kelas]],Data_Siswa[[#This Row],[Kelas]]))</f>
        <v>12 TAV 2-20</v>
      </c>
    </row>
    <row r="1041" spans="1:8" x14ac:dyDescent="0.3">
      <c r="A1041" s="134">
        <f>IF(Data_Siswa[[#This Row],[Nama]]="","",COUNTA(Data_Siswa[[#Headers],[Nama]]:Data_Siswa[[#This Row],[Nama]])-1)</f>
        <v>1037</v>
      </c>
      <c r="B1041" s="135">
        <v>102324076</v>
      </c>
      <c r="C1041" s="135" t="s">
        <v>665</v>
      </c>
      <c r="D1041" s="136" t="s">
        <v>209</v>
      </c>
      <c r="E1041" s="135" t="s">
        <v>3</v>
      </c>
      <c r="F1041" s="135" t="s">
        <v>20</v>
      </c>
      <c r="G1041" s="137">
        <f>IF(Data_Siswa[[#This Row],[Nama]]="","",IF(F1041=F1040,G1040,G1040+1))</f>
        <v>31</v>
      </c>
      <c r="H1041" s="137" t="str">
        <f>CONCATENATE(Data_Siswa[[#This Row],[Kelas]],"-",COUNTIF(Data_Siswa[[#Headers],[Kelas]]:Data_Siswa[[#This Row],[Kelas]],Data_Siswa[[#This Row],[Kelas]]))</f>
        <v>12 TAV 2-21</v>
      </c>
    </row>
    <row r="1042" spans="1:8" x14ac:dyDescent="0.3">
      <c r="A1042" s="134">
        <f>IF(Data_Siswa[[#This Row],[Nama]]="","",COUNTA(Data_Siswa[[#Headers],[Nama]]:Data_Siswa[[#This Row],[Nama]])-1)</f>
        <v>1038</v>
      </c>
      <c r="B1042" s="135">
        <v>102324077</v>
      </c>
      <c r="C1042" s="135" t="s">
        <v>666</v>
      </c>
      <c r="D1042" s="136" t="s">
        <v>210</v>
      </c>
      <c r="E1042" s="135" t="s">
        <v>3</v>
      </c>
      <c r="F1042" s="135" t="s">
        <v>20</v>
      </c>
      <c r="G1042" s="137">
        <f>IF(Data_Siswa[[#This Row],[Nama]]="","",IF(F1042=F1041,G1041,G1041+1))</f>
        <v>31</v>
      </c>
      <c r="H1042" s="137" t="str">
        <f>CONCATENATE(Data_Siswa[[#This Row],[Kelas]],"-",COUNTIF(Data_Siswa[[#Headers],[Kelas]]:Data_Siswa[[#This Row],[Kelas]],Data_Siswa[[#This Row],[Kelas]]))</f>
        <v>12 TAV 2-22</v>
      </c>
    </row>
    <row r="1043" spans="1:8" x14ac:dyDescent="0.3">
      <c r="A1043" s="134">
        <f>IF(Data_Siswa[[#This Row],[Nama]]="","",COUNTA(Data_Siswa[[#Headers],[Nama]]:Data_Siswa[[#This Row],[Nama]])-1)</f>
        <v>1039</v>
      </c>
      <c r="B1043" s="135">
        <v>102324078</v>
      </c>
      <c r="C1043" s="135" t="s">
        <v>667</v>
      </c>
      <c r="D1043" s="136" t="s">
        <v>211</v>
      </c>
      <c r="E1043" s="135" t="s">
        <v>3</v>
      </c>
      <c r="F1043" s="135" t="s">
        <v>20</v>
      </c>
      <c r="G1043" s="137">
        <f>IF(Data_Siswa[[#This Row],[Nama]]="","",IF(F1043=F1042,G1042,G1042+1))</f>
        <v>31</v>
      </c>
      <c r="H1043" s="137" t="str">
        <f>CONCATENATE(Data_Siswa[[#This Row],[Kelas]],"-",COUNTIF(Data_Siswa[[#Headers],[Kelas]]:Data_Siswa[[#This Row],[Kelas]],Data_Siswa[[#This Row],[Kelas]]))</f>
        <v>12 TAV 2-23</v>
      </c>
    </row>
    <row r="1044" spans="1:8" x14ac:dyDescent="0.3">
      <c r="A1044" s="134">
        <f>IF(Data_Siswa[[#This Row],[Nama]]="","",COUNTA(Data_Siswa[[#Headers],[Nama]]:Data_Siswa[[#This Row],[Nama]])-1)</f>
        <v>1040</v>
      </c>
      <c r="B1044" s="135">
        <v>102324079</v>
      </c>
      <c r="C1044" s="135" t="s">
        <v>668</v>
      </c>
      <c r="D1044" s="136" t="s">
        <v>212</v>
      </c>
      <c r="E1044" s="135" t="s">
        <v>3</v>
      </c>
      <c r="F1044" s="135" t="s">
        <v>20</v>
      </c>
      <c r="G1044" s="137">
        <f>IF(Data_Siswa[[#This Row],[Nama]]="","",IF(F1044=F1043,G1043,G1043+1))</f>
        <v>31</v>
      </c>
      <c r="H1044" s="137" t="str">
        <f>CONCATENATE(Data_Siswa[[#This Row],[Kelas]],"-",COUNTIF(Data_Siswa[[#Headers],[Kelas]]:Data_Siswa[[#This Row],[Kelas]],Data_Siswa[[#This Row],[Kelas]]))</f>
        <v>12 TAV 2-24</v>
      </c>
    </row>
    <row r="1045" spans="1:8" x14ac:dyDescent="0.3">
      <c r="A1045" s="134">
        <f>IF(Data_Siswa[[#This Row],[Nama]]="","",COUNTA(Data_Siswa[[#Headers],[Nama]]:Data_Siswa[[#This Row],[Nama]])-1)</f>
        <v>1041</v>
      </c>
      <c r="B1045" s="135">
        <v>102324080</v>
      </c>
      <c r="C1045" s="135" t="s">
        <v>669</v>
      </c>
      <c r="D1045" s="136" t="s">
        <v>213</v>
      </c>
      <c r="E1045" s="135" t="s">
        <v>3</v>
      </c>
      <c r="F1045" s="135" t="s">
        <v>20</v>
      </c>
      <c r="G1045" s="137">
        <f>IF(Data_Siswa[[#This Row],[Nama]]="","",IF(F1045=F1044,G1044,G1044+1))</f>
        <v>31</v>
      </c>
      <c r="H1045" s="137" t="str">
        <f>CONCATENATE(Data_Siswa[[#This Row],[Kelas]],"-",COUNTIF(Data_Siswa[[#Headers],[Kelas]]:Data_Siswa[[#This Row],[Kelas]],Data_Siswa[[#This Row],[Kelas]]))</f>
        <v>12 TAV 2-25</v>
      </c>
    </row>
    <row r="1046" spans="1:8" x14ac:dyDescent="0.3">
      <c r="A1046" s="134">
        <f>IF(Data_Siswa[[#This Row],[Nama]]="","",COUNTA(Data_Siswa[[#Headers],[Nama]]:Data_Siswa[[#This Row],[Nama]])-1)</f>
        <v>1042</v>
      </c>
      <c r="B1046" s="135">
        <v>102324081</v>
      </c>
      <c r="C1046" s="135" t="s">
        <v>670</v>
      </c>
      <c r="D1046" s="136" t="s">
        <v>214</v>
      </c>
      <c r="E1046" s="135" t="s">
        <v>3</v>
      </c>
      <c r="F1046" s="135" t="s">
        <v>20</v>
      </c>
      <c r="G1046" s="137">
        <f>IF(Data_Siswa[[#This Row],[Nama]]="","",IF(F1046=F1045,G1045,G1045+1))</f>
        <v>31</v>
      </c>
      <c r="H1046" s="137" t="str">
        <f>CONCATENATE(Data_Siswa[[#This Row],[Kelas]],"-",COUNTIF(Data_Siswa[[#Headers],[Kelas]]:Data_Siswa[[#This Row],[Kelas]],Data_Siswa[[#This Row],[Kelas]]))</f>
        <v>12 TAV 2-26</v>
      </c>
    </row>
    <row r="1047" spans="1:8" x14ac:dyDescent="0.3">
      <c r="A1047" s="134">
        <f>IF(Data_Siswa[[#This Row],[Nama]]="","",COUNTA(Data_Siswa[[#Headers],[Nama]]:Data_Siswa[[#This Row],[Nama]])-1)</f>
        <v>1043</v>
      </c>
      <c r="B1047" s="135">
        <v>102324085</v>
      </c>
      <c r="C1047" s="135" t="s">
        <v>671</v>
      </c>
      <c r="D1047" s="136" t="s">
        <v>215</v>
      </c>
      <c r="E1047" s="135" t="s">
        <v>3</v>
      </c>
      <c r="F1047" s="135" t="s">
        <v>20</v>
      </c>
      <c r="G1047" s="137">
        <f>IF(Data_Siswa[[#This Row],[Nama]]="","",IF(F1047=F1046,G1046,G1046+1))</f>
        <v>31</v>
      </c>
      <c r="H1047" s="137" t="str">
        <f>CONCATENATE(Data_Siswa[[#This Row],[Kelas]],"-",COUNTIF(Data_Siswa[[#Headers],[Kelas]]:Data_Siswa[[#This Row],[Kelas]],Data_Siswa[[#This Row],[Kelas]]))</f>
        <v>12 TAV 2-27</v>
      </c>
    </row>
    <row r="1048" spans="1:8" x14ac:dyDescent="0.3">
      <c r="A1048" s="134">
        <f>IF(Data_Siswa[[#This Row],[Nama]]="","",COUNTA(Data_Siswa[[#Headers],[Nama]]:Data_Siswa[[#This Row],[Nama]])-1)</f>
        <v>1044</v>
      </c>
      <c r="B1048" s="135">
        <v>102324089</v>
      </c>
      <c r="C1048" s="135" t="s">
        <v>672</v>
      </c>
      <c r="D1048" s="136" t="s">
        <v>2081</v>
      </c>
      <c r="E1048" s="135" t="s">
        <v>3</v>
      </c>
      <c r="F1048" s="135" t="s">
        <v>20</v>
      </c>
      <c r="G1048" s="137">
        <f>IF(Data_Siswa[[#This Row],[Nama]]="","",IF(F1048=F1047,G1047,G1047+1))</f>
        <v>31</v>
      </c>
      <c r="H1048" s="137" t="str">
        <f>CONCATENATE(Data_Siswa[[#This Row],[Kelas]],"-",COUNTIF(Data_Siswa[[#Headers],[Kelas]]:Data_Siswa[[#This Row],[Kelas]],Data_Siswa[[#This Row],[Kelas]]))</f>
        <v>12 TAV 2-28</v>
      </c>
    </row>
    <row r="1049" spans="1:8" x14ac:dyDescent="0.3">
      <c r="A1049" s="134">
        <f>IF(Data_Siswa[[#This Row],[Nama]]="","",COUNTA(Data_Siswa[[#Headers],[Nama]]:Data_Siswa[[#This Row],[Nama]])-1)</f>
        <v>1045</v>
      </c>
      <c r="B1049" s="135">
        <v>102324090</v>
      </c>
      <c r="C1049" s="135" t="s">
        <v>673</v>
      </c>
      <c r="D1049" s="136" t="s">
        <v>216</v>
      </c>
      <c r="E1049" s="135" t="s">
        <v>3</v>
      </c>
      <c r="F1049" s="135" t="s">
        <v>20</v>
      </c>
      <c r="G1049" s="137">
        <f>IF(Data_Siswa[[#This Row],[Nama]]="","",IF(F1049=F1048,G1048,G1048+1))</f>
        <v>31</v>
      </c>
      <c r="H1049" s="137" t="str">
        <f>CONCATENATE(Data_Siswa[[#This Row],[Kelas]],"-",COUNTIF(Data_Siswa[[#Headers],[Kelas]]:Data_Siswa[[#This Row],[Kelas]],Data_Siswa[[#This Row],[Kelas]]))</f>
        <v>12 TAV 2-29</v>
      </c>
    </row>
    <row r="1050" spans="1:8" x14ac:dyDescent="0.3">
      <c r="A1050" s="134">
        <f>IF(Data_Siswa[[#This Row],[Nama]]="","",COUNTA(Data_Siswa[[#Headers],[Nama]]:Data_Siswa[[#This Row],[Nama]])-1)</f>
        <v>1046</v>
      </c>
      <c r="B1050" s="135">
        <v>102324093</v>
      </c>
      <c r="C1050" s="135" t="s">
        <v>674</v>
      </c>
      <c r="D1050" s="136" t="s">
        <v>217</v>
      </c>
      <c r="E1050" s="135" t="s">
        <v>3</v>
      </c>
      <c r="F1050" s="135" t="s">
        <v>20</v>
      </c>
      <c r="G1050" s="137">
        <f>IF(Data_Siswa[[#This Row],[Nama]]="","",IF(F1050=F1049,G1049,G1049+1))</f>
        <v>31</v>
      </c>
      <c r="H1050" s="137" t="str">
        <f>CONCATENATE(Data_Siswa[[#This Row],[Kelas]],"-",COUNTIF(Data_Siswa[[#Headers],[Kelas]]:Data_Siswa[[#This Row],[Kelas]],Data_Siswa[[#This Row],[Kelas]]))</f>
        <v>12 TAV 2-30</v>
      </c>
    </row>
    <row r="1051" spans="1:8" x14ac:dyDescent="0.3">
      <c r="A1051" s="134">
        <f>IF(Data_Siswa[[#This Row],[Nama]]="","",COUNTA(Data_Siswa[[#Headers],[Nama]]:Data_Siswa[[#This Row],[Nama]])-1)</f>
        <v>1047</v>
      </c>
      <c r="B1051" s="135">
        <v>102324094</v>
      </c>
      <c r="C1051" s="135" t="s">
        <v>675</v>
      </c>
      <c r="D1051" s="136" t="s">
        <v>218</v>
      </c>
      <c r="E1051" s="135" t="s">
        <v>3</v>
      </c>
      <c r="F1051" s="135" t="s">
        <v>20</v>
      </c>
      <c r="G1051" s="137">
        <f>IF(Data_Siswa[[#This Row],[Nama]]="","",IF(F1051=F1050,G1050,G1050+1))</f>
        <v>31</v>
      </c>
      <c r="H1051" s="137" t="str">
        <f>CONCATENATE(Data_Siswa[[#This Row],[Kelas]],"-",COUNTIF(Data_Siswa[[#Headers],[Kelas]]:Data_Siswa[[#This Row],[Kelas]],Data_Siswa[[#This Row],[Kelas]]))</f>
        <v>12 TAV 2-31</v>
      </c>
    </row>
    <row r="1052" spans="1:8" x14ac:dyDescent="0.3">
      <c r="A1052" s="134">
        <f>IF(Data_Siswa[[#This Row],[Nama]]="","",COUNTA(Data_Siswa[[#Headers],[Nama]]:Data_Siswa[[#This Row],[Nama]])-1)</f>
        <v>1048</v>
      </c>
      <c r="B1052" s="135">
        <v>102324096</v>
      </c>
      <c r="C1052" s="135" t="s">
        <v>676</v>
      </c>
      <c r="D1052" s="136" t="s">
        <v>219</v>
      </c>
      <c r="E1052" s="135" t="s">
        <v>3</v>
      </c>
      <c r="F1052" s="135" t="s">
        <v>20</v>
      </c>
      <c r="G1052" s="137">
        <f>IF(Data_Siswa[[#This Row],[Nama]]="","",IF(F1052=F1051,G1051,G1051+1))</f>
        <v>31</v>
      </c>
      <c r="H1052" s="137" t="str">
        <f>CONCATENATE(Data_Siswa[[#This Row],[Kelas]],"-",COUNTIF(Data_Siswa[[#Headers],[Kelas]]:Data_Siswa[[#This Row],[Kelas]],Data_Siswa[[#This Row],[Kelas]]))</f>
        <v>12 TAV 2-32</v>
      </c>
    </row>
    <row r="1053" spans="1:8" x14ac:dyDescent="0.3">
      <c r="A1053" s="134">
        <f>IF(Data_Siswa[[#This Row],[Nama]]="","",COUNTA(Data_Siswa[[#Headers],[Nama]]:Data_Siswa[[#This Row],[Nama]])-1)</f>
        <v>1049</v>
      </c>
      <c r="B1053" s="135" t="s">
        <v>2102</v>
      </c>
      <c r="C1053" s="135" t="s">
        <v>2070</v>
      </c>
      <c r="D1053" s="136" t="s">
        <v>2071</v>
      </c>
      <c r="E1053" s="135" t="s">
        <v>3</v>
      </c>
      <c r="F1053" s="135" t="s">
        <v>20</v>
      </c>
      <c r="G1053" s="137">
        <f>IF(Data_Siswa[[#This Row],[Nama]]="","",IF(F1053=F1052,G1052,G1052+1))</f>
        <v>31</v>
      </c>
      <c r="H1053" s="137" t="str">
        <f>CONCATENATE(Data_Siswa[[#This Row],[Kelas]],"-",COUNTIF(Data_Siswa[[#Headers],[Kelas]]:Data_Siswa[[#This Row],[Kelas]],Data_Siswa[[#This Row],[Kelas]]))</f>
        <v>12 TAV 2-33</v>
      </c>
    </row>
    <row r="1054" spans="1:8" x14ac:dyDescent="0.3">
      <c r="A1054" s="134">
        <f>IF(Data_Siswa[[#This Row],[Nama]]="","",COUNTA(Data_Siswa[[#Headers],[Nama]]:Data_Siswa[[#This Row],[Nama]])-1)</f>
        <v>1050</v>
      </c>
      <c r="B1054" s="135">
        <v>102324097</v>
      </c>
      <c r="C1054" s="135" t="s">
        <v>677</v>
      </c>
      <c r="D1054" s="136" t="s">
        <v>220</v>
      </c>
      <c r="E1054" s="135" t="s">
        <v>3</v>
      </c>
      <c r="F1054" s="135" t="s">
        <v>1075</v>
      </c>
      <c r="G1054" s="137">
        <f>IF(Data_Siswa[[#This Row],[Nama]]="","",IF(F1054=F1053,G1053,G1053+1))</f>
        <v>32</v>
      </c>
      <c r="H1054" s="137" t="str">
        <f>CONCATENATE(Data_Siswa[[#This Row],[Kelas]],"-",COUNTIF(Data_Siswa[[#Headers],[Kelas]]:Data_Siswa[[#This Row],[Kelas]],Data_Siswa[[#This Row],[Kelas]]))</f>
        <v>12 TAV 3-1</v>
      </c>
    </row>
    <row r="1055" spans="1:8" x14ac:dyDescent="0.3">
      <c r="A1055" s="134">
        <f>IF(Data_Siswa[[#This Row],[Nama]]="","",COUNTA(Data_Siswa[[#Headers],[Nama]]:Data_Siswa[[#This Row],[Nama]])-1)</f>
        <v>1051</v>
      </c>
      <c r="B1055" s="135">
        <v>102324098</v>
      </c>
      <c r="C1055" s="135" t="s">
        <v>678</v>
      </c>
      <c r="D1055" s="136" t="s">
        <v>221</v>
      </c>
      <c r="E1055" s="135" t="s">
        <v>3</v>
      </c>
      <c r="F1055" s="135" t="s">
        <v>1075</v>
      </c>
      <c r="G1055" s="137">
        <f>IF(Data_Siswa[[#This Row],[Nama]]="","",IF(F1055=F1054,G1054,G1054+1))</f>
        <v>32</v>
      </c>
      <c r="H1055" s="137" t="str">
        <f>CONCATENATE(Data_Siswa[[#This Row],[Kelas]],"-",COUNTIF(Data_Siswa[[#Headers],[Kelas]]:Data_Siswa[[#This Row],[Kelas]],Data_Siswa[[#This Row],[Kelas]]))</f>
        <v>12 TAV 3-2</v>
      </c>
    </row>
    <row r="1056" spans="1:8" x14ac:dyDescent="0.3">
      <c r="A1056" s="134">
        <f>IF(Data_Siswa[[#This Row],[Nama]]="","",COUNTA(Data_Siswa[[#Headers],[Nama]]:Data_Siswa[[#This Row],[Nama]])-1)</f>
        <v>1052</v>
      </c>
      <c r="B1056" s="135">
        <v>102324099</v>
      </c>
      <c r="C1056" s="135" t="s">
        <v>679</v>
      </c>
      <c r="D1056" s="136" t="s">
        <v>222</v>
      </c>
      <c r="E1056" s="135" t="s">
        <v>3</v>
      </c>
      <c r="F1056" s="135" t="s">
        <v>1075</v>
      </c>
      <c r="G1056" s="137">
        <f>IF(Data_Siswa[[#This Row],[Nama]]="","",IF(F1056=F1055,G1055,G1055+1))</f>
        <v>32</v>
      </c>
      <c r="H1056" s="137" t="str">
        <f>CONCATENATE(Data_Siswa[[#This Row],[Kelas]],"-",COUNTIF(Data_Siswa[[#Headers],[Kelas]]:Data_Siswa[[#This Row],[Kelas]],Data_Siswa[[#This Row],[Kelas]]))</f>
        <v>12 TAV 3-3</v>
      </c>
    </row>
    <row r="1057" spans="1:8" x14ac:dyDescent="0.3">
      <c r="A1057" s="134">
        <f>IF(Data_Siswa[[#This Row],[Nama]]="","",COUNTA(Data_Siswa[[#Headers],[Nama]]:Data_Siswa[[#This Row],[Nama]])-1)</f>
        <v>1053</v>
      </c>
      <c r="B1057" s="135">
        <v>102324100</v>
      </c>
      <c r="C1057" s="135" t="s">
        <v>680</v>
      </c>
      <c r="D1057" s="136" t="s">
        <v>223</v>
      </c>
      <c r="E1057" s="135" t="s">
        <v>3</v>
      </c>
      <c r="F1057" s="135" t="s">
        <v>1075</v>
      </c>
      <c r="G1057" s="137">
        <f>IF(Data_Siswa[[#This Row],[Nama]]="","",IF(F1057=F1056,G1056,G1056+1))</f>
        <v>32</v>
      </c>
      <c r="H1057" s="137" t="str">
        <f>CONCATENATE(Data_Siswa[[#This Row],[Kelas]],"-",COUNTIF(Data_Siswa[[#Headers],[Kelas]]:Data_Siswa[[#This Row],[Kelas]],Data_Siswa[[#This Row],[Kelas]]))</f>
        <v>12 TAV 3-4</v>
      </c>
    </row>
    <row r="1058" spans="1:8" x14ac:dyDescent="0.3">
      <c r="A1058" s="134">
        <f>IF(Data_Siswa[[#This Row],[Nama]]="","",COUNTA(Data_Siswa[[#Headers],[Nama]]:Data_Siswa[[#This Row],[Nama]])-1)</f>
        <v>1054</v>
      </c>
      <c r="B1058" s="135">
        <v>102324102</v>
      </c>
      <c r="C1058" s="135" t="s">
        <v>681</v>
      </c>
      <c r="D1058" s="136" t="s">
        <v>224</v>
      </c>
      <c r="E1058" s="135" t="s">
        <v>3</v>
      </c>
      <c r="F1058" s="135" t="s">
        <v>1075</v>
      </c>
      <c r="G1058" s="137">
        <f>IF(Data_Siswa[[#This Row],[Nama]]="","",IF(F1058=F1057,G1057,G1057+1))</f>
        <v>32</v>
      </c>
      <c r="H1058" s="137" t="str">
        <f>CONCATENATE(Data_Siswa[[#This Row],[Kelas]],"-",COUNTIF(Data_Siswa[[#Headers],[Kelas]]:Data_Siswa[[#This Row],[Kelas]],Data_Siswa[[#This Row],[Kelas]]))</f>
        <v>12 TAV 3-5</v>
      </c>
    </row>
    <row r="1059" spans="1:8" x14ac:dyDescent="0.3">
      <c r="A1059" s="134">
        <f>IF(Data_Siswa[[#This Row],[Nama]]="","",COUNTA(Data_Siswa[[#Headers],[Nama]]:Data_Siswa[[#This Row],[Nama]])-1)</f>
        <v>1055</v>
      </c>
      <c r="B1059" s="135">
        <v>102324104</v>
      </c>
      <c r="C1059" s="135" t="s">
        <v>682</v>
      </c>
      <c r="D1059" s="136" t="s">
        <v>225</v>
      </c>
      <c r="E1059" s="135" t="s">
        <v>3</v>
      </c>
      <c r="F1059" s="135" t="s">
        <v>1075</v>
      </c>
      <c r="G1059" s="137">
        <f>IF(Data_Siswa[[#This Row],[Nama]]="","",IF(F1059=F1058,G1058,G1058+1))</f>
        <v>32</v>
      </c>
      <c r="H1059" s="137" t="str">
        <f>CONCATENATE(Data_Siswa[[#This Row],[Kelas]],"-",COUNTIF(Data_Siswa[[#Headers],[Kelas]]:Data_Siswa[[#This Row],[Kelas]],Data_Siswa[[#This Row],[Kelas]]))</f>
        <v>12 TAV 3-6</v>
      </c>
    </row>
    <row r="1060" spans="1:8" x14ac:dyDescent="0.3">
      <c r="A1060" s="134">
        <f>IF(Data_Siswa[[#This Row],[Nama]]="","",COUNTA(Data_Siswa[[#Headers],[Nama]]:Data_Siswa[[#This Row],[Nama]])-1)</f>
        <v>1056</v>
      </c>
      <c r="B1060" s="135">
        <v>102324106</v>
      </c>
      <c r="C1060" s="135" t="s">
        <v>683</v>
      </c>
      <c r="D1060" s="136" t="s">
        <v>227</v>
      </c>
      <c r="E1060" s="135" t="s">
        <v>3</v>
      </c>
      <c r="F1060" s="135" t="s">
        <v>1075</v>
      </c>
      <c r="G1060" s="137">
        <f>IF(Data_Siswa[[#This Row],[Nama]]="","",IF(F1060=F1059,G1059,G1059+1))</f>
        <v>32</v>
      </c>
      <c r="H1060" s="137" t="str">
        <f>CONCATENATE(Data_Siswa[[#This Row],[Kelas]],"-",COUNTIF(Data_Siswa[[#Headers],[Kelas]]:Data_Siswa[[#This Row],[Kelas]],Data_Siswa[[#This Row],[Kelas]]))</f>
        <v>12 TAV 3-7</v>
      </c>
    </row>
    <row r="1061" spans="1:8" x14ac:dyDescent="0.3">
      <c r="A1061" s="134">
        <f>IF(Data_Siswa[[#This Row],[Nama]]="","",COUNTA(Data_Siswa[[#Headers],[Nama]]:Data_Siswa[[#This Row],[Nama]])-1)</f>
        <v>1057</v>
      </c>
      <c r="B1061" s="135">
        <v>102324107</v>
      </c>
      <c r="C1061" s="135" t="s">
        <v>684</v>
      </c>
      <c r="D1061" s="136" t="s">
        <v>228</v>
      </c>
      <c r="E1061" s="135" t="s">
        <v>3</v>
      </c>
      <c r="F1061" s="135" t="s">
        <v>1075</v>
      </c>
      <c r="G1061" s="137">
        <f>IF(Data_Siswa[[#This Row],[Nama]]="","",IF(F1061=F1060,G1060,G1060+1))</f>
        <v>32</v>
      </c>
      <c r="H1061" s="137" t="str">
        <f>CONCATENATE(Data_Siswa[[#This Row],[Kelas]],"-",COUNTIF(Data_Siswa[[#Headers],[Kelas]]:Data_Siswa[[#This Row],[Kelas]],Data_Siswa[[#This Row],[Kelas]]))</f>
        <v>12 TAV 3-8</v>
      </c>
    </row>
    <row r="1062" spans="1:8" x14ac:dyDescent="0.3">
      <c r="A1062" s="134">
        <f>IF(Data_Siswa[[#This Row],[Nama]]="","",COUNTA(Data_Siswa[[#Headers],[Nama]]:Data_Siswa[[#This Row],[Nama]])-1)</f>
        <v>1058</v>
      </c>
      <c r="B1062" s="135">
        <v>102324108</v>
      </c>
      <c r="C1062" s="135" t="s">
        <v>685</v>
      </c>
      <c r="D1062" s="136" t="s">
        <v>229</v>
      </c>
      <c r="E1062" s="135" t="s">
        <v>3</v>
      </c>
      <c r="F1062" s="135" t="s">
        <v>1075</v>
      </c>
      <c r="G1062" s="137">
        <f>IF(Data_Siswa[[#This Row],[Nama]]="","",IF(F1062=F1061,G1061,G1061+1))</f>
        <v>32</v>
      </c>
      <c r="H1062" s="137" t="str">
        <f>CONCATENATE(Data_Siswa[[#This Row],[Kelas]],"-",COUNTIF(Data_Siswa[[#Headers],[Kelas]]:Data_Siswa[[#This Row],[Kelas]],Data_Siswa[[#This Row],[Kelas]]))</f>
        <v>12 TAV 3-9</v>
      </c>
    </row>
    <row r="1063" spans="1:8" x14ac:dyDescent="0.3">
      <c r="A1063" s="134">
        <f>IF(Data_Siswa[[#This Row],[Nama]]="","",COUNTA(Data_Siswa[[#Headers],[Nama]]:Data_Siswa[[#This Row],[Nama]])-1)</f>
        <v>1059</v>
      </c>
      <c r="B1063" s="135">
        <v>102324109</v>
      </c>
      <c r="C1063" s="135" t="s">
        <v>686</v>
      </c>
      <c r="D1063" s="136" t="s">
        <v>230</v>
      </c>
      <c r="E1063" s="135" t="s">
        <v>3</v>
      </c>
      <c r="F1063" s="135" t="s">
        <v>1075</v>
      </c>
      <c r="G1063" s="137">
        <f>IF(Data_Siswa[[#This Row],[Nama]]="","",IF(F1063=F1062,G1062,G1062+1))</f>
        <v>32</v>
      </c>
      <c r="H1063" s="137" t="str">
        <f>CONCATENATE(Data_Siswa[[#This Row],[Kelas]],"-",COUNTIF(Data_Siswa[[#Headers],[Kelas]]:Data_Siswa[[#This Row],[Kelas]],Data_Siswa[[#This Row],[Kelas]]))</f>
        <v>12 TAV 3-10</v>
      </c>
    </row>
    <row r="1064" spans="1:8" x14ac:dyDescent="0.3">
      <c r="A1064" s="134">
        <f>IF(Data_Siswa[[#This Row],[Nama]]="","",COUNTA(Data_Siswa[[#Headers],[Nama]]:Data_Siswa[[#This Row],[Nama]])-1)</f>
        <v>1060</v>
      </c>
      <c r="B1064" s="135">
        <v>102324110</v>
      </c>
      <c r="C1064" s="135" t="s">
        <v>687</v>
      </c>
      <c r="D1064" s="136" t="s">
        <v>231</v>
      </c>
      <c r="E1064" s="135" t="s">
        <v>3</v>
      </c>
      <c r="F1064" s="135" t="s">
        <v>1075</v>
      </c>
      <c r="G1064" s="137">
        <f>IF(Data_Siswa[[#This Row],[Nama]]="","",IF(F1064=F1063,G1063,G1063+1))</f>
        <v>32</v>
      </c>
      <c r="H1064" s="137" t="str">
        <f>CONCATENATE(Data_Siswa[[#This Row],[Kelas]],"-",COUNTIF(Data_Siswa[[#Headers],[Kelas]]:Data_Siswa[[#This Row],[Kelas]],Data_Siswa[[#This Row],[Kelas]]))</f>
        <v>12 TAV 3-11</v>
      </c>
    </row>
    <row r="1065" spans="1:8" x14ac:dyDescent="0.3">
      <c r="A1065" s="134">
        <f>IF(Data_Siswa[[#This Row],[Nama]]="","",COUNTA(Data_Siswa[[#Headers],[Nama]]:Data_Siswa[[#This Row],[Nama]])-1)</f>
        <v>1061</v>
      </c>
      <c r="B1065" s="135">
        <v>102324112</v>
      </c>
      <c r="C1065" s="135" t="s">
        <v>688</v>
      </c>
      <c r="D1065" s="136" t="s">
        <v>232</v>
      </c>
      <c r="E1065" s="135" t="s">
        <v>3</v>
      </c>
      <c r="F1065" s="135" t="s">
        <v>1075</v>
      </c>
      <c r="G1065" s="137">
        <f>IF(Data_Siswa[[#This Row],[Nama]]="","",IF(F1065=F1064,G1064,G1064+1))</f>
        <v>32</v>
      </c>
      <c r="H1065" s="137" t="str">
        <f>CONCATENATE(Data_Siswa[[#This Row],[Kelas]],"-",COUNTIF(Data_Siswa[[#Headers],[Kelas]]:Data_Siswa[[#This Row],[Kelas]],Data_Siswa[[#This Row],[Kelas]]))</f>
        <v>12 TAV 3-12</v>
      </c>
    </row>
    <row r="1066" spans="1:8" x14ac:dyDescent="0.3">
      <c r="A1066" s="134">
        <f>IF(Data_Siswa[[#This Row],[Nama]]="","",COUNTA(Data_Siswa[[#Headers],[Nama]]:Data_Siswa[[#This Row],[Nama]])-1)</f>
        <v>1062</v>
      </c>
      <c r="B1066" s="135">
        <v>102324113</v>
      </c>
      <c r="C1066" s="135" t="s">
        <v>689</v>
      </c>
      <c r="D1066" s="136" t="s">
        <v>233</v>
      </c>
      <c r="E1066" s="135" t="s">
        <v>3</v>
      </c>
      <c r="F1066" s="135" t="s">
        <v>1075</v>
      </c>
      <c r="G1066" s="137">
        <f>IF(Data_Siswa[[#This Row],[Nama]]="","",IF(F1066=F1065,G1065,G1065+1))</f>
        <v>32</v>
      </c>
      <c r="H1066" s="137" t="str">
        <f>CONCATENATE(Data_Siswa[[#This Row],[Kelas]],"-",COUNTIF(Data_Siswa[[#Headers],[Kelas]]:Data_Siswa[[#This Row],[Kelas]],Data_Siswa[[#This Row],[Kelas]]))</f>
        <v>12 TAV 3-13</v>
      </c>
    </row>
    <row r="1067" spans="1:8" x14ac:dyDescent="0.3">
      <c r="A1067" s="134">
        <f>IF(Data_Siswa[[#This Row],[Nama]]="","",COUNTA(Data_Siswa[[#Headers],[Nama]]:Data_Siswa[[#This Row],[Nama]])-1)</f>
        <v>1063</v>
      </c>
      <c r="B1067" s="135">
        <v>102324114</v>
      </c>
      <c r="C1067" s="135" t="s">
        <v>690</v>
      </c>
      <c r="D1067" s="136" t="s">
        <v>234</v>
      </c>
      <c r="E1067" s="135" t="s">
        <v>3</v>
      </c>
      <c r="F1067" s="135" t="s">
        <v>1075</v>
      </c>
      <c r="G1067" s="137">
        <f>IF(Data_Siswa[[#This Row],[Nama]]="","",IF(F1067=F1066,G1066,G1066+1))</f>
        <v>32</v>
      </c>
      <c r="H1067" s="137" t="str">
        <f>CONCATENATE(Data_Siswa[[#This Row],[Kelas]],"-",COUNTIF(Data_Siswa[[#Headers],[Kelas]]:Data_Siswa[[#This Row],[Kelas]],Data_Siswa[[#This Row],[Kelas]]))</f>
        <v>12 TAV 3-14</v>
      </c>
    </row>
    <row r="1068" spans="1:8" x14ac:dyDescent="0.3">
      <c r="A1068" s="134">
        <f>IF(Data_Siswa[[#This Row],[Nama]]="","",COUNTA(Data_Siswa[[#Headers],[Nama]]:Data_Siswa[[#This Row],[Nama]])-1)</f>
        <v>1064</v>
      </c>
      <c r="B1068" s="135">
        <v>102324115</v>
      </c>
      <c r="C1068" s="135" t="s">
        <v>691</v>
      </c>
      <c r="D1068" s="136" t="s">
        <v>235</v>
      </c>
      <c r="E1068" s="135" t="s">
        <v>3</v>
      </c>
      <c r="F1068" s="135" t="s">
        <v>1075</v>
      </c>
      <c r="G1068" s="137">
        <f>IF(Data_Siswa[[#This Row],[Nama]]="","",IF(F1068=F1067,G1067,G1067+1))</f>
        <v>32</v>
      </c>
      <c r="H1068" s="137" t="str">
        <f>CONCATENATE(Data_Siswa[[#This Row],[Kelas]],"-",COUNTIF(Data_Siswa[[#Headers],[Kelas]]:Data_Siswa[[#This Row],[Kelas]],Data_Siswa[[#This Row],[Kelas]]))</f>
        <v>12 TAV 3-15</v>
      </c>
    </row>
    <row r="1069" spans="1:8" x14ac:dyDescent="0.3">
      <c r="A1069" s="134">
        <f>IF(Data_Siswa[[#This Row],[Nama]]="","",COUNTA(Data_Siswa[[#Headers],[Nama]]:Data_Siswa[[#This Row],[Nama]])-1)</f>
        <v>1065</v>
      </c>
      <c r="B1069" s="135">
        <v>102324116</v>
      </c>
      <c r="C1069" s="135" t="s">
        <v>692</v>
      </c>
      <c r="D1069" s="136" t="s">
        <v>236</v>
      </c>
      <c r="E1069" s="135" t="s">
        <v>3</v>
      </c>
      <c r="F1069" s="135" t="s">
        <v>1075</v>
      </c>
      <c r="G1069" s="137">
        <f>IF(Data_Siswa[[#This Row],[Nama]]="","",IF(F1069=F1068,G1068,G1068+1))</f>
        <v>32</v>
      </c>
      <c r="H1069" s="137" t="str">
        <f>CONCATENATE(Data_Siswa[[#This Row],[Kelas]],"-",COUNTIF(Data_Siswa[[#Headers],[Kelas]]:Data_Siswa[[#This Row],[Kelas]],Data_Siswa[[#This Row],[Kelas]]))</f>
        <v>12 TAV 3-16</v>
      </c>
    </row>
    <row r="1070" spans="1:8" x14ac:dyDescent="0.3">
      <c r="A1070" s="134">
        <f>IF(Data_Siswa[[#This Row],[Nama]]="","",COUNTA(Data_Siswa[[#Headers],[Nama]]:Data_Siswa[[#This Row],[Nama]])-1)</f>
        <v>1066</v>
      </c>
      <c r="B1070" s="135">
        <v>102324117</v>
      </c>
      <c r="C1070" s="135" t="s">
        <v>693</v>
      </c>
      <c r="D1070" s="136" t="s">
        <v>237</v>
      </c>
      <c r="E1070" s="135" t="s">
        <v>3</v>
      </c>
      <c r="F1070" s="135" t="s">
        <v>1075</v>
      </c>
      <c r="G1070" s="137">
        <f>IF(Data_Siswa[[#This Row],[Nama]]="","",IF(F1070=F1069,G1069,G1069+1))</f>
        <v>32</v>
      </c>
      <c r="H1070" s="137" t="str">
        <f>CONCATENATE(Data_Siswa[[#This Row],[Kelas]],"-",COUNTIF(Data_Siswa[[#Headers],[Kelas]]:Data_Siswa[[#This Row],[Kelas]],Data_Siswa[[#This Row],[Kelas]]))</f>
        <v>12 TAV 3-17</v>
      </c>
    </row>
    <row r="1071" spans="1:8" x14ac:dyDescent="0.3">
      <c r="A1071" s="134">
        <f>IF(Data_Siswa[[#This Row],[Nama]]="","",COUNTA(Data_Siswa[[#Headers],[Nama]]:Data_Siswa[[#This Row],[Nama]])-1)</f>
        <v>1067</v>
      </c>
      <c r="B1071" s="135">
        <v>102324118</v>
      </c>
      <c r="C1071" s="135" t="s">
        <v>694</v>
      </c>
      <c r="D1071" s="136" t="s">
        <v>5</v>
      </c>
      <c r="E1071" s="135" t="s">
        <v>3</v>
      </c>
      <c r="F1071" s="135" t="s">
        <v>1075</v>
      </c>
      <c r="G1071" s="137">
        <f>IF(Data_Siswa[[#This Row],[Nama]]="","",IF(F1071=F1070,G1070,G1070+1))</f>
        <v>32</v>
      </c>
      <c r="H1071" s="137" t="str">
        <f>CONCATENATE(Data_Siswa[[#This Row],[Kelas]],"-",COUNTIF(Data_Siswa[[#Headers],[Kelas]]:Data_Siswa[[#This Row],[Kelas]],Data_Siswa[[#This Row],[Kelas]]))</f>
        <v>12 TAV 3-18</v>
      </c>
    </row>
    <row r="1072" spans="1:8" x14ac:dyDescent="0.3">
      <c r="A1072" s="134">
        <f>IF(Data_Siswa[[#This Row],[Nama]]="","",COUNTA(Data_Siswa[[#Headers],[Nama]]:Data_Siswa[[#This Row],[Nama]])-1)</f>
        <v>1068</v>
      </c>
      <c r="B1072" s="135">
        <v>102324119</v>
      </c>
      <c r="C1072" s="135" t="s">
        <v>695</v>
      </c>
      <c r="D1072" s="136" t="s">
        <v>238</v>
      </c>
      <c r="E1072" s="135" t="s">
        <v>3</v>
      </c>
      <c r="F1072" s="135" t="s">
        <v>1075</v>
      </c>
      <c r="G1072" s="137">
        <f>IF(Data_Siswa[[#This Row],[Nama]]="","",IF(F1072=F1071,G1071,G1071+1))</f>
        <v>32</v>
      </c>
      <c r="H1072" s="137" t="str">
        <f>CONCATENATE(Data_Siswa[[#This Row],[Kelas]],"-",COUNTIF(Data_Siswa[[#Headers],[Kelas]]:Data_Siswa[[#This Row],[Kelas]],Data_Siswa[[#This Row],[Kelas]]))</f>
        <v>12 TAV 3-19</v>
      </c>
    </row>
    <row r="1073" spans="1:8" x14ac:dyDescent="0.3">
      <c r="A1073" s="134">
        <f>IF(Data_Siswa[[#This Row],[Nama]]="","",COUNTA(Data_Siswa[[#Headers],[Nama]]:Data_Siswa[[#This Row],[Nama]])-1)</f>
        <v>1069</v>
      </c>
      <c r="B1073" s="135">
        <v>102324122</v>
      </c>
      <c r="C1073" s="135" t="s">
        <v>696</v>
      </c>
      <c r="D1073" s="136" t="s">
        <v>239</v>
      </c>
      <c r="E1073" s="135" t="s">
        <v>3</v>
      </c>
      <c r="F1073" s="135" t="s">
        <v>1075</v>
      </c>
      <c r="G1073" s="137">
        <f>IF(Data_Siswa[[#This Row],[Nama]]="","",IF(F1073=F1072,G1072,G1072+1))</f>
        <v>32</v>
      </c>
      <c r="H1073" s="137" t="str">
        <f>CONCATENATE(Data_Siswa[[#This Row],[Kelas]],"-",COUNTIF(Data_Siswa[[#Headers],[Kelas]]:Data_Siswa[[#This Row],[Kelas]],Data_Siswa[[#This Row],[Kelas]]))</f>
        <v>12 TAV 3-20</v>
      </c>
    </row>
    <row r="1074" spans="1:8" x14ac:dyDescent="0.3">
      <c r="A1074" s="134">
        <f>IF(Data_Siswa[[#This Row],[Nama]]="","",COUNTA(Data_Siswa[[#Headers],[Nama]]:Data_Siswa[[#This Row],[Nama]])-1)</f>
        <v>1070</v>
      </c>
      <c r="B1074" s="135">
        <v>102324124</v>
      </c>
      <c r="C1074" s="135" t="s">
        <v>697</v>
      </c>
      <c r="D1074" s="136" t="s">
        <v>240</v>
      </c>
      <c r="E1074" s="135" t="s">
        <v>3</v>
      </c>
      <c r="F1074" s="135" t="s">
        <v>1075</v>
      </c>
      <c r="G1074" s="137">
        <f>IF(Data_Siswa[[#This Row],[Nama]]="","",IF(F1074=F1073,G1073,G1073+1))</f>
        <v>32</v>
      </c>
      <c r="H1074" s="137" t="str">
        <f>CONCATENATE(Data_Siswa[[#This Row],[Kelas]],"-",COUNTIF(Data_Siswa[[#Headers],[Kelas]]:Data_Siswa[[#This Row],[Kelas]],Data_Siswa[[#This Row],[Kelas]]))</f>
        <v>12 TAV 3-21</v>
      </c>
    </row>
    <row r="1075" spans="1:8" x14ac:dyDescent="0.3">
      <c r="A1075" s="134">
        <f>IF(Data_Siswa[[#This Row],[Nama]]="","",COUNTA(Data_Siswa[[#Headers],[Nama]]:Data_Siswa[[#This Row],[Nama]])-1)</f>
        <v>1071</v>
      </c>
      <c r="B1075" s="135">
        <v>102324126</v>
      </c>
      <c r="C1075" s="135" t="s">
        <v>698</v>
      </c>
      <c r="D1075" s="136" t="s">
        <v>241</v>
      </c>
      <c r="E1075" s="135" t="s">
        <v>3</v>
      </c>
      <c r="F1075" s="135" t="s">
        <v>1075</v>
      </c>
      <c r="G1075" s="137">
        <f>IF(Data_Siswa[[#This Row],[Nama]]="","",IF(F1075=F1074,G1074,G1074+1))</f>
        <v>32</v>
      </c>
      <c r="H1075" s="137" t="str">
        <f>CONCATENATE(Data_Siswa[[#This Row],[Kelas]],"-",COUNTIF(Data_Siswa[[#Headers],[Kelas]]:Data_Siswa[[#This Row],[Kelas]],Data_Siswa[[#This Row],[Kelas]]))</f>
        <v>12 TAV 3-22</v>
      </c>
    </row>
    <row r="1076" spans="1:8" x14ac:dyDescent="0.3">
      <c r="A1076" s="134">
        <f>IF(Data_Siswa[[#This Row],[Nama]]="","",COUNTA(Data_Siswa[[#Headers],[Nama]]:Data_Siswa[[#This Row],[Nama]])-1)</f>
        <v>1072</v>
      </c>
      <c r="B1076" s="135">
        <v>102324127</v>
      </c>
      <c r="C1076" s="135" t="s">
        <v>699</v>
      </c>
      <c r="D1076" s="136" t="s">
        <v>242</v>
      </c>
      <c r="E1076" s="135" t="s">
        <v>3</v>
      </c>
      <c r="F1076" s="135" t="s">
        <v>1075</v>
      </c>
      <c r="G1076" s="137">
        <f>IF(Data_Siswa[[#This Row],[Nama]]="","",IF(F1076=F1075,G1075,G1075+1))</f>
        <v>32</v>
      </c>
      <c r="H1076" s="137" t="str">
        <f>CONCATENATE(Data_Siswa[[#This Row],[Kelas]],"-",COUNTIF(Data_Siswa[[#Headers],[Kelas]]:Data_Siswa[[#This Row],[Kelas]],Data_Siswa[[#This Row],[Kelas]]))</f>
        <v>12 TAV 3-23</v>
      </c>
    </row>
    <row r="1077" spans="1:8" x14ac:dyDescent="0.3">
      <c r="A1077" s="134">
        <f>IF(Data_Siswa[[#This Row],[Nama]]="","",COUNTA(Data_Siswa[[#Headers],[Nama]]:Data_Siswa[[#This Row],[Nama]])-1)</f>
        <v>1073</v>
      </c>
      <c r="B1077" s="135">
        <v>102324128</v>
      </c>
      <c r="C1077" s="135" t="s">
        <v>700</v>
      </c>
      <c r="D1077" s="136" t="s">
        <v>243</v>
      </c>
      <c r="E1077" s="135" t="s">
        <v>3</v>
      </c>
      <c r="F1077" s="135" t="s">
        <v>1075</v>
      </c>
      <c r="G1077" s="137">
        <f>IF(Data_Siswa[[#This Row],[Nama]]="","",IF(F1077=F1076,G1076,G1076+1))</f>
        <v>32</v>
      </c>
      <c r="H1077" s="137" t="str">
        <f>CONCATENATE(Data_Siswa[[#This Row],[Kelas]],"-",COUNTIF(Data_Siswa[[#Headers],[Kelas]]:Data_Siswa[[#This Row],[Kelas]],Data_Siswa[[#This Row],[Kelas]]))</f>
        <v>12 TAV 3-24</v>
      </c>
    </row>
    <row r="1078" spans="1:8" x14ac:dyDescent="0.3">
      <c r="A1078" s="134">
        <f>IF(Data_Siswa[[#This Row],[Nama]]="","",COUNTA(Data_Siswa[[#Headers],[Nama]]:Data_Siswa[[#This Row],[Nama]])-1)</f>
        <v>1074</v>
      </c>
      <c r="B1078" s="135">
        <v>102324130</v>
      </c>
      <c r="C1078" s="135" t="s">
        <v>701</v>
      </c>
      <c r="D1078" s="136" t="s">
        <v>244</v>
      </c>
      <c r="E1078" s="135" t="s">
        <v>3</v>
      </c>
      <c r="F1078" s="135" t="s">
        <v>1075</v>
      </c>
      <c r="G1078" s="137">
        <f>IF(Data_Siswa[[#This Row],[Nama]]="","",IF(F1078=F1077,G1077,G1077+1))</f>
        <v>32</v>
      </c>
      <c r="H1078" s="137" t="str">
        <f>CONCATENATE(Data_Siswa[[#This Row],[Kelas]],"-",COUNTIF(Data_Siswa[[#Headers],[Kelas]]:Data_Siswa[[#This Row],[Kelas]],Data_Siswa[[#This Row],[Kelas]]))</f>
        <v>12 TAV 3-25</v>
      </c>
    </row>
    <row r="1079" spans="1:8" x14ac:dyDescent="0.3">
      <c r="A1079" s="134">
        <f>IF(Data_Siswa[[#This Row],[Nama]]="","",COUNTA(Data_Siswa[[#Headers],[Nama]]:Data_Siswa[[#This Row],[Nama]])-1)</f>
        <v>1075</v>
      </c>
      <c r="B1079" s="135">
        <v>102324131</v>
      </c>
      <c r="C1079" s="135" t="s">
        <v>702</v>
      </c>
      <c r="D1079" s="136" t="s">
        <v>245</v>
      </c>
      <c r="E1079" s="135" t="s">
        <v>3</v>
      </c>
      <c r="F1079" s="135" t="s">
        <v>1075</v>
      </c>
      <c r="G1079" s="137">
        <f>IF(Data_Siswa[[#This Row],[Nama]]="","",IF(F1079=F1078,G1078,G1078+1))</f>
        <v>32</v>
      </c>
      <c r="H1079" s="137" t="str">
        <f>CONCATENATE(Data_Siswa[[#This Row],[Kelas]],"-",COUNTIF(Data_Siswa[[#Headers],[Kelas]]:Data_Siswa[[#This Row],[Kelas]],Data_Siswa[[#This Row],[Kelas]]))</f>
        <v>12 TAV 3-26</v>
      </c>
    </row>
    <row r="1080" spans="1:8" x14ac:dyDescent="0.3">
      <c r="A1080" s="134">
        <f>IF(Data_Siswa[[#This Row],[Nama]]="","",COUNTA(Data_Siswa[[#Headers],[Nama]]:Data_Siswa[[#This Row],[Nama]])-1)</f>
        <v>1076</v>
      </c>
      <c r="B1080" s="135">
        <v>102324224</v>
      </c>
      <c r="C1080" s="135" t="s">
        <v>707</v>
      </c>
      <c r="D1080" s="136" t="s">
        <v>331</v>
      </c>
      <c r="E1080" s="135" t="s">
        <v>3</v>
      </c>
      <c r="F1080" s="135" t="s">
        <v>1075</v>
      </c>
      <c r="G1080" s="137">
        <f>IF(Data_Siswa[[#This Row],[Nama]]="","",IF(F1080=F1079,G1079,G1079+1))</f>
        <v>32</v>
      </c>
      <c r="H1080" s="137" t="str">
        <f>CONCATENATE(Data_Siswa[[#This Row],[Kelas]],"-",COUNTIF(Data_Siswa[[#Headers],[Kelas]]:Data_Siswa[[#This Row],[Kelas]],Data_Siswa[[#This Row],[Kelas]]))</f>
        <v>12 TAV 3-27</v>
      </c>
    </row>
    <row r="1081" spans="1:8" x14ac:dyDescent="0.3">
      <c r="A1081" s="134">
        <f>IF(Data_Siswa[[#This Row],[Nama]]="","",COUNTA(Data_Siswa[[#Headers],[Nama]]:Data_Siswa[[#This Row],[Nama]])-1)</f>
        <v>1077</v>
      </c>
      <c r="B1081" s="135">
        <v>102324292</v>
      </c>
      <c r="C1081" s="135" t="s">
        <v>704</v>
      </c>
      <c r="D1081" s="136" t="s">
        <v>390</v>
      </c>
      <c r="E1081" s="135" t="s">
        <v>3</v>
      </c>
      <c r="F1081" s="135" t="s">
        <v>1075</v>
      </c>
      <c r="G1081" s="137">
        <f>IF(Data_Siswa[[#This Row],[Nama]]="","",IF(F1081=F1080,G1080,G1080+1))</f>
        <v>32</v>
      </c>
      <c r="H1081" s="137" t="str">
        <f>CONCATENATE(Data_Siswa[[#This Row],[Kelas]],"-",COUNTIF(Data_Siswa[[#Headers],[Kelas]]:Data_Siswa[[#This Row],[Kelas]],Data_Siswa[[#This Row],[Kelas]]))</f>
        <v>12 TAV 3-28</v>
      </c>
    </row>
    <row r="1082" spans="1:8" x14ac:dyDescent="0.3">
      <c r="A1082" s="134">
        <f>IF(Data_Siswa[[#This Row],[Nama]]="","",COUNTA(Data_Siswa[[#Headers],[Nama]]:Data_Siswa[[#This Row],[Nama]])-1)</f>
        <v>1078</v>
      </c>
      <c r="B1082" s="135">
        <v>102324299</v>
      </c>
      <c r="C1082" s="135" t="s">
        <v>705</v>
      </c>
      <c r="D1082" s="136" t="s">
        <v>396</v>
      </c>
      <c r="E1082" s="135" t="s">
        <v>3</v>
      </c>
      <c r="F1082" s="135" t="s">
        <v>1075</v>
      </c>
      <c r="G1082" s="137">
        <f>IF(Data_Siswa[[#This Row],[Nama]]="","",IF(F1082=F1081,G1081,G1081+1))</f>
        <v>32</v>
      </c>
      <c r="H1082" s="137" t="str">
        <f>CONCATENATE(Data_Siswa[[#This Row],[Kelas]],"-",COUNTIF(Data_Siswa[[#Headers],[Kelas]]:Data_Siswa[[#This Row],[Kelas]],Data_Siswa[[#This Row],[Kelas]]))</f>
        <v>12 TAV 3-29</v>
      </c>
    </row>
    <row r="1083" spans="1:8" x14ac:dyDescent="0.3">
      <c r="A1083" s="134">
        <f>IF(Data_Siswa[[#This Row],[Nama]]="","",COUNTA(Data_Siswa[[#Headers],[Nama]]:Data_Siswa[[#This Row],[Nama]])-1)</f>
        <v>1079</v>
      </c>
      <c r="B1083" s="135">
        <v>102324547</v>
      </c>
      <c r="C1083" s="135" t="s">
        <v>708</v>
      </c>
      <c r="D1083" s="136" t="s">
        <v>602</v>
      </c>
      <c r="E1083" s="135" t="s">
        <v>3</v>
      </c>
      <c r="F1083" s="135" t="s">
        <v>1075</v>
      </c>
      <c r="G1083" s="137">
        <f>IF(Data_Siswa[[#This Row],[Nama]]="","",IF(F1083=F1082,G1082,G1082+1))</f>
        <v>32</v>
      </c>
      <c r="H1083" s="137" t="str">
        <f>CONCATENATE(Data_Siswa[[#This Row],[Kelas]],"-",COUNTIF(Data_Siswa[[#Headers],[Kelas]]:Data_Siswa[[#This Row],[Kelas]],Data_Siswa[[#This Row],[Kelas]]))</f>
        <v>12 TAV 3-30</v>
      </c>
    </row>
    <row r="1084" spans="1:8" x14ac:dyDescent="0.3">
      <c r="A1084" s="134">
        <f>IF(Data_Siswa[[#This Row],[Nama]]="","",COUNTA(Data_Siswa[[#Headers],[Nama]]:Data_Siswa[[#This Row],[Nama]])-1)</f>
        <v>1080</v>
      </c>
      <c r="B1084" s="135">
        <v>102324135</v>
      </c>
      <c r="C1084" s="135" t="s">
        <v>710</v>
      </c>
      <c r="D1084" s="136" t="s">
        <v>249</v>
      </c>
      <c r="E1084" s="135" t="s">
        <v>3</v>
      </c>
      <c r="F1084" s="135" t="s">
        <v>24</v>
      </c>
      <c r="G1084" s="137">
        <f>IF(Data_Siswa[[#This Row],[Nama]]="","",IF(F1084=F1083,G1083,G1083+1))</f>
        <v>33</v>
      </c>
      <c r="H1084" s="137" t="str">
        <f>CONCATENATE(Data_Siswa[[#This Row],[Kelas]],"-",COUNTIF(Data_Siswa[[#Headers],[Kelas]]:Data_Siswa[[#This Row],[Kelas]],Data_Siswa[[#This Row],[Kelas]]))</f>
        <v>12 RPL 1-1</v>
      </c>
    </row>
    <row r="1085" spans="1:8" x14ac:dyDescent="0.3">
      <c r="A1085" s="134">
        <f>IF(Data_Siswa[[#This Row],[Nama]]="","",COUNTA(Data_Siswa[[#Headers],[Nama]]:Data_Siswa[[#This Row],[Nama]])-1)</f>
        <v>1081</v>
      </c>
      <c r="B1085" s="135">
        <v>102324137</v>
      </c>
      <c r="C1085" s="135" t="s">
        <v>712</v>
      </c>
      <c r="D1085" s="136" t="s">
        <v>251</v>
      </c>
      <c r="E1085" s="135" t="s">
        <v>4</v>
      </c>
      <c r="F1085" s="135" t="s">
        <v>24</v>
      </c>
      <c r="G1085" s="137">
        <f>IF(Data_Siswa[[#This Row],[Nama]]="","",IF(F1085=F1084,G1084,G1084+1))</f>
        <v>33</v>
      </c>
      <c r="H1085" s="137" t="str">
        <f>CONCATENATE(Data_Siswa[[#This Row],[Kelas]],"-",COUNTIF(Data_Siswa[[#Headers],[Kelas]]:Data_Siswa[[#This Row],[Kelas]],Data_Siswa[[#This Row],[Kelas]]))</f>
        <v>12 RPL 1-2</v>
      </c>
    </row>
    <row r="1086" spans="1:8" x14ac:dyDescent="0.3">
      <c r="A1086" s="134">
        <f>IF(Data_Siswa[[#This Row],[Nama]]="","",COUNTA(Data_Siswa[[#Headers],[Nama]]:Data_Siswa[[#This Row],[Nama]])-1)</f>
        <v>1082</v>
      </c>
      <c r="B1086" s="135">
        <v>102324155</v>
      </c>
      <c r="C1086" s="135" t="s">
        <v>728</v>
      </c>
      <c r="D1086" s="136" t="s">
        <v>238</v>
      </c>
      <c r="E1086" s="135" t="s">
        <v>3</v>
      </c>
      <c r="F1086" s="135" t="s">
        <v>24</v>
      </c>
      <c r="G1086" s="137">
        <f>IF(Data_Siswa[[#This Row],[Nama]]="","",IF(F1086=F1085,G1085,G1085+1))</f>
        <v>33</v>
      </c>
      <c r="H1086" s="137" t="str">
        <f>CONCATENATE(Data_Siswa[[#This Row],[Kelas]],"-",COUNTIF(Data_Siswa[[#Headers],[Kelas]]:Data_Siswa[[#This Row],[Kelas]],Data_Siswa[[#This Row],[Kelas]]))</f>
        <v>12 RPL 1-3</v>
      </c>
    </row>
    <row r="1087" spans="1:8" x14ac:dyDescent="0.3">
      <c r="A1087" s="134">
        <f>IF(Data_Siswa[[#This Row],[Nama]]="","",COUNTA(Data_Siswa[[#Headers],[Nama]]:Data_Siswa[[#This Row],[Nama]])-1)</f>
        <v>1083</v>
      </c>
      <c r="B1087" s="135">
        <v>102324159</v>
      </c>
      <c r="C1087" s="135" t="s">
        <v>732</v>
      </c>
      <c r="D1087" s="136" t="s">
        <v>270</v>
      </c>
      <c r="E1087" s="135" t="s">
        <v>4</v>
      </c>
      <c r="F1087" s="135" t="s">
        <v>24</v>
      </c>
      <c r="G1087" s="137">
        <f>IF(Data_Siswa[[#This Row],[Nama]]="","",IF(F1087=F1086,G1086,G1086+1))</f>
        <v>33</v>
      </c>
      <c r="H1087" s="137" t="str">
        <f>CONCATENATE(Data_Siswa[[#This Row],[Kelas]],"-",COUNTIF(Data_Siswa[[#Headers],[Kelas]]:Data_Siswa[[#This Row],[Kelas]],Data_Siswa[[#This Row],[Kelas]]))</f>
        <v>12 RPL 1-4</v>
      </c>
    </row>
    <row r="1088" spans="1:8" x14ac:dyDescent="0.3">
      <c r="A1088" s="134">
        <f>IF(Data_Siswa[[#This Row],[Nama]]="","",COUNTA(Data_Siswa[[#Headers],[Nama]]:Data_Siswa[[#This Row],[Nama]])-1)</f>
        <v>1084</v>
      </c>
      <c r="B1088" s="135">
        <v>102324161</v>
      </c>
      <c r="C1088" s="135" t="s">
        <v>734</v>
      </c>
      <c r="D1088" s="136" t="s">
        <v>272</v>
      </c>
      <c r="E1088" s="135" t="s">
        <v>4</v>
      </c>
      <c r="F1088" s="135" t="s">
        <v>24</v>
      </c>
      <c r="G1088" s="137">
        <f>IF(Data_Siswa[[#This Row],[Nama]]="","",IF(F1088=F1087,G1087,G1087+1))</f>
        <v>33</v>
      </c>
      <c r="H1088" s="137" t="str">
        <f>CONCATENATE(Data_Siswa[[#This Row],[Kelas]],"-",COUNTIF(Data_Siswa[[#Headers],[Kelas]]:Data_Siswa[[#This Row],[Kelas]],Data_Siswa[[#This Row],[Kelas]]))</f>
        <v>12 RPL 1-5</v>
      </c>
    </row>
    <row r="1089" spans="1:8" x14ac:dyDescent="0.3">
      <c r="A1089" s="134">
        <f>IF(Data_Siswa[[#This Row],[Nama]]="","",COUNTA(Data_Siswa[[#Headers],[Nama]]:Data_Siswa[[#This Row],[Nama]])-1)</f>
        <v>1085</v>
      </c>
      <c r="B1089" s="135">
        <v>102324164</v>
      </c>
      <c r="C1089" s="135" t="s">
        <v>737</v>
      </c>
      <c r="D1089" s="136" t="s">
        <v>275</v>
      </c>
      <c r="E1089" s="135" t="s">
        <v>3</v>
      </c>
      <c r="F1089" s="135" t="s">
        <v>24</v>
      </c>
      <c r="G1089" s="137">
        <f>IF(Data_Siswa[[#This Row],[Nama]]="","",IF(F1089=F1088,G1088,G1088+1))</f>
        <v>33</v>
      </c>
      <c r="H1089" s="137" t="str">
        <f>CONCATENATE(Data_Siswa[[#This Row],[Kelas]],"-",COUNTIF(Data_Siswa[[#Headers],[Kelas]]:Data_Siswa[[#This Row],[Kelas]],Data_Siswa[[#This Row],[Kelas]]))</f>
        <v>12 RPL 1-6</v>
      </c>
    </row>
    <row r="1090" spans="1:8" x14ac:dyDescent="0.3">
      <c r="A1090" s="134">
        <f>IF(Data_Siswa[[#This Row],[Nama]]="","",COUNTA(Data_Siswa[[#Headers],[Nama]]:Data_Siswa[[#This Row],[Nama]])-1)</f>
        <v>1086</v>
      </c>
      <c r="B1090" s="135">
        <v>102324171</v>
      </c>
      <c r="C1090" s="135" t="s">
        <v>745</v>
      </c>
      <c r="D1090" s="136" t="s">
        <v>281</v>
      </c>
      <c r="E1090" s="135" t="s">
        <v>4</v>
      </c>
      <c r="F1090" s="135" t="s">
        <v>24</v>
      </c>
      <c r="G1090" s="137">
        <f>IF(Data_Siswa[[#This Row],[Nama]]="","",IF(F1090=F1089,G1089,G1089+1))</f>
        <v>33</v>
      </c>
      <c r="H1090" s="137" t="str">
        <f>CONCATENATE(Data_Siswa[[#This Row],[Kelas]],"-",COUNTIF(Data_Siswa[[#Headers],[Kelas]]:Data_Siswa[[#This Row],[Kelas]],Data_Siswa[[#This Row],[Kelas]]))</f>
        <v>12 RPL 1-7</v>
      </c>
    </row>
    <row r="1091" spans="1:8" x14ac:dyDescent="0.3">
      <c r="A1091" s="134">
        <f>IF(Data_Siswa[[#This Row],[Nama]]="","",COUNTA(Data_Siswa[[#Headers],[Nama]]:Data_Siswa[[#This Row],[Nama]])-1)</f>
        <v>1087</v>
      </c>
      <c r="B1091" s="135">
        <v>102324172</v>
      </c>
      <c r="C1091" s="135" t="s">
        <v>746</v>
      </c>
      <c r="D1091" s="136" t="s">
        <v>282</v>
      </c>
      <c r="E1091" s="135" t="s">
        <v>3</v>
      </c>
      <c r="F1091" s="135" t="s">
        <v>24</v>
      </c>
      <c r="G1091" s="137">
        <f>IF(Data_Siswa[[#This Row],[Nama]]="","",IF(F1091=F1090,G1090,G1090+1))</f>
        <v>33</v>
      </c>
      <c r="H1091" s="137" t="str">
        <f>CONCATENATE(Data_Siswa[[#This Row],[Kelas]],"-",COUNTIF(Data_Siswa[[#Headers],[Kelas]]:Data_Siswa[[#This Row],[Kelas]],Data_Siswa[[#This Row],[Kelas]]))</f>
        <v>12 RPL 1-8</v>
      </c>
    </row>
    <row r="1092" spans="1:8" x14ac:dyDescent="0.3">
      <c r="A1092" s="134">
        <f>IF(Data_Siswa[[#This Row],[Nama]]="","",COUNTA(Data_Siswa[[#Headers],[Nama]]:Data_Siswa[[#This Row],[Nama]])-1)</f>
        <v>1088</v>
      </c>
      <c r="B1092" s="135">
        <v>102324175</v>
      </c>
      <c r="C1092" s="135" t="s">
        <v>749</v>
      </c>
      <c r="D1092" s="136" t="s">
        <v>2083</v>
      </c>
      <c r="E1092" s="135" t="s">
        <v>3</v>
      </c>
      <c r="F1092" s="135" t="s">
        <v>24</v>
      </c>
      <c r="G1092" s="137">
        <f>IF(Data_Siswa[[#This Row],[Nama]]="","",IF(F1092=F1091,G1091,G1091+1))</f>
        <v>33</v>
      </c>
      <c r="H1092" s="137" t="str">
        <f>CONCATENATE(Data_Siswa[[#This Row],[Kelas]],"-",COUNTIF(Data_Siswa[[#Headers],[Kelas]]:Data_Siswa[[#This Row],[Kelas]],Data_Siswa[[#This Row],[Kelas]]))</f>
        <v>12 RPL 1-9</v>
      </c>
    </row>
    <row r="1093" spans="1:8" x14ac:dyDescent="0.3">
      <c r="A1093" s="134">
        <f>IF(Data_Siswa[[#This Row],[Nama]]="","",COUNTA(Data_Siswa[[#Headers],[Nama]]:Data_Siswa[[#This Row],[Nama]])-1)</f>
        <v>1089</v>
      </c>
      <c r="B1093" s="135">
        <v>102324176</v>
      </c>
      <c r="C1093" s="135" t="s">
        <v>750</v>
      </c>
      <c r="D1093" s="136" t="s">
        <v>285</v>
      </c>
      <c r="E1093" s="135" t="s">
        <v>3</v>
      </c>
      <c r="F1093" s="135" t="s">
        <v>24</v>
      </c>
      <c r="G1093" s="137">
        <f>IF(Data_Siswa[[#This Row],[Nama]]="","",IF(F1093=F1092,G1092,G1092+1))</f>
        <v>33</v>
      </c>
      <c r="H1093" s="137" t="str">
        <f>CONCATENATE(Data_Siswa[[#This Row],[Kelas]],"-",COUNTIF(Data_Siswa[[#Headers],[Kelas]]:Data_Siswa[[#This Row],[Kelas]],Data_Siswa[[#This Row],[Kelas]]))</f>
        <v>12 RPL 1-10</v>
      </c>
    </row>
    <row r="1094" spans="1:8" x14ac:dyDescent="0.3">
      <c r="A1094" s="134">
        <f>IF(Data_Siswa[[#This Row],[Nama]]="","",COUNTA(Data_Siswa[[#Headers],[Nama]]:Data_Siswa[[#This Row],[Nama]])-1)</f>
        <v>1090</v>
      </c>
      <c r="B1094" s="135">
        <v>102324177</v>
      </c>
      <c r="C1094" s="135" t="s">
        <v>751</v>
      </c>
      <c r="D1094" s="136" t="s">
        <v>286</v>
      </c>
      <c r="E1094" s="135" t="s">
        <v>3</v>
      </c>
      <c r="F1094" s="135" t="s">
        <v>24</v>
      </c>
      <c r="G1094" s="137">
        <f>IF(Data_Siswa[[#This Row],[Nama]]="","",IF(F1094=F1093,G1093,G1093+1))</f>
        <v>33</v>
      </c>
      <c r="H1094" s="137" t="str">
        <f>CONCATENATE(Data_Siswa[[#This Row],[Kelas]],"-",COUNTIF(Data_Siswa[[#Headers],[Kelas]]:Data_Siswa[[#This Row],[Kelas]],Data_Siswa[[#This Row],[Kelas]]))</f>
        <v>12 RPL 1-11</v>
      </c>
    </row>
    <row r="1095" spans="1:8" x14ac:dyDescent="0.3">
      <c r="A1095" s="134">
        <f>IF(Data_Siswa[[#This Row],[Nama]]="","",COUNTA(Data_Siswa[[#Headers],[Nama]]:Data_Siswa[[#This Row],[Nama]])-1)</f>
        <v>1091</v>
      </c>
      <c r="B1095" s="135">
        <v>102324182</v>
      </c>
      <c r="C1095" s="135" t="s">
        <v>756</v>
      </c>
      <c r="D1095" s="136" t="s">
        <v>291</v>
      </c>
      <c r="E1095" s="135" t="s">
        <v>4</v>
      </c>
      <c r="F1095" s="135" t="s">
        <v>24</v>
      </c>
      <c r="G1095" s="137">
        <f>IF(Data_Siswa[[#This Row],[Nama]]="","",IF(F1095=F1094,G1094,G1094+1))</f>
        <v>33</v>
      </c>
      <c r="H1095" s="137" t="str">
        <f>CONCATENATE(Data_Siswa[[#This Row],[Kelas]],"-",COUNTIF(Data_Siswa[[#Headers],[Kelas]]:Data_Siswa[[#This Row],[Kelas]],Data_Siswa[[#This Row],[Kelas]]))</f>
        <v>12 RPL 1-12</v>
      </c>
    </row>
    <row r="1096" spans="1:8" x14ac:dyDescent="0.3">
      <c r="A1096" s="134">
        <f>IF(Data_Siswa[[#This Row],[Nama]]="","",COUNTA(Data_Siswa[[#Headers],[Nama]]:Data_Siswa[[#This Row],[Nama]])-1)</f>
        <v>1092</v>
      </c>
      <c r="B1096" s="135">
        <v>102324183</v>
      </c>
      <c r="C1096" s="135" t="s">
        <v>757</v>
      </c>
      <c r="D1096" s="136" t="s">
        <v>292</v>
      </c>
      <c r="E1096" s="135" t="s">
        <v>3</v>
      </c>
      <c r="F1096" s="135" t="s">
        <v>24</v>
      </c>
      <c r="G1096" s="137">
        <f>IF(Data_Siswa[[#This Row],[Nama]]="","",IF(F1096=F1095,G1095,G1095+1))</f>
        <v>33</v>
      </c>
      <c r="H1096" s="137" t="str">
        <f>CONCATENATE(Data_Siswa[[#This Row],[Kelas]],"-",COUNTIF(Data_Siswa[[#Headers],[Kelas]]:Data_Siswa[[#This Row],[Kelas]],Data_Siswa[[#This Row],[Kelas]]))</f>
        <v>12 RPL 1-13</v>
      </c>
    </row>
    <row r="1097" spans="1:8" x14ac:dyDescent="0.3">
      <c r="A1097" s="134">
        <f>IF(Data_Siswa[[#This Row],[Nama]]="","",COUNTA(Data_Siswa[[#Headers],[Nama]]:Data_Siswa[[#This Row],[Nama]])-1)</f>
        <v>1093</v>
      </c>
      <c r="B1097" s="135">
        <v>102324185</v>
      </c>
      <c r="C1097" s="135" t="s">
        <v>759</v>
      </c>
      <c r="D1097" s="136" t="s">
        <v>294</v>
      </c>
      <c r="E1097" s="135" t="s">
        <v>4</v>
      </c>
      <c r="F1097" s="135" t="s">
        <v>24</v>
      </c>
      <c r="G1097" s="137">
        <f>IF(Data_Siswa[[#This Row],[Nama]]="","",IF(F1097=F1096,G1096,G1096+1))</f>
        <v>33</v>
      </c>
      <c r="H1097" s="137" t="str">
        <f>CONCATENATE(Data_Siswa[[#This Row],[Kelas]],"-",COUNTIF(Data_Siswa[[#Headers],[Kelas]]:Data_Siswa[[#This Row],[Kelas]],Data_Siswa[[#This Row],[Kelas]]))</f>
        <v>12 RPL 1-14</v>
      </c>
    </row>
    <row r="1098" spans="1:8" x14ac:dyDescent="0.3">
      <c r="A1098" s="134">
        <f>IF(Data_Siswa[[#This Row],[Nama]]="","",COUNTA(Data_Siswa[[#Headers],[Nama]]:Data_Siswa[[#This Row],[Nama]])-1)</f>
        <v>1094</v>
      </c>
      <c r="B1098" s="135">
        <v>102324190</v>
      </c>
      <c r="C1098" s="135" t="s">
        <v>764</v>
      </c>
      <c r="D1098" s="136" t="s">
        <v>299</v>
      </c>
      <c r="E1098" s="135" t="s">
        <v>3</v>
      </c>
      <c r="F1098" s="135" t="s">
        <v>24</v>
      </c>
      <c r="G1098" s="137">
        <f>IF(Data_Siswa[[#This Row],[Nama]]="","",IF(F1098=F1097,G1097,G1097+1))</f>
        <v>33</v>
      </c>
      <c r="H1098" s="137" t="str">
        <f>CONCATENATE(Data_Siswa[[#This Row],[Kelas]],"-",COUNTIF(Data_Siswa[[#Headers],[Kelas]]:Data_Siswa[[#This Row],[Kelas]],Data_Siswa[[#This Row],[Kelas]]))</f>
        <v>12 RPL 1-15</v>
      </c>
    </row>
    <row r="1099" spans="1:8" x14ac:dyDescent="0.3">
      <c r="A1099" s="134">
        <f>IF(Data_Siswa[[#This Row],[Nama]]="","",COUNTA(Data_Siswa[[#Headers],[Nama]]:Data_Siswa[[#This Row],[Nama]])-1)</f>
        <v>1095</v>
      </c>
      <c r="B1099" s="135">
        <v>102324192</v>
      </c>
      <c r="C1099" s="135" t="s">
        <v>765</v>
      </c>
      <c r="D1099" s="136" t="s">
        <v>300</v>
      </c>
      <c r="E1099" s="135" t="s">
        <v>3</v>
      </c>
      <c r="F1099" s="135" t="s">
        <v>24</v>
      </c>
      <c r="G1099" s="137">
        <f>IF(Data_Siswa[[#This Row],[Nama]]="","",IF(F1099=F1098,G1098,G1098+1))</f>
        <v>33</v>
      </c>
      <c r="H1099" s="137" t="str">
        <f>CONCATENATE(Data_Siswa[[#This Row],[Kelas]],"-",COUNTIF(Data_Siswa[[#Headers],[Kelas]]:Data_Siswa[[#This Row],[Kelas]],Data_Siswa[[#This Row],[Kelas]]))</f>
        <v>12 RPL 1-16</v>
      </c>
    </row>
    <row r="1100" spans="1:8" x14ac:dyDescent="0.3">
      <c r="A1100" s="134">
        <f>IF(Data_Siswa[[#This Row],[Nama]]="","",COUNTA(Data_Siswa[[#Headers],[Nama]]:Data_Siswa[[#This Row],[Nama]])-1)</f>
        <v>1096</v>
      </c>
      <c r="B1100" s="135">
        <v>102324195</v>
      </c>
      <c r="C1100" s="135" t="s">
        <v>768</v>
      </c>
      <c r="D1100" s="136" t="s">
        <v>303</v>
      </c>
      <c r="E1100" s="135" t="s">
        <v>3</v>
      </c>
      <c r="F1100" s="135" t="s">
        <v>24</v>
      </c>
      <c r="G1100" s="137">
        <f>IF(Data_Siswa[[#This Row],[Nama]]="","",IF(F1100=F1099,G1099,G1099+1))</f>
        <v>33</v>
      </c>
      <c r="H1100" s="137" t="str">
        <f>CONCATENATE(Data_Siswa[[#This Row],[Kelas]],"-",COUNTIF(Data_Siswa[[#Headers],[Kelas]]:Data_Siswa[[#This Row],[Kelas]],Data_Siswa[[#This Row],[Kelas]]))</f>
        <v>12 RPL 1-17</v>
      </c>
    </row>
    <row r="1101" spans="1:8" x14ac:dyDescent="0.3">
      <c r="A1101" s="134">
        <f>IF(Data_Siswa[[#This Row],[Nama]]="","",COUNTA(Data_Siswa[[#Headers],[Nama]]:Data_Siswa[[#This Row],[Nama]])-1)</f>
        <v>1097</v>
      </c>
      <c r="B1101" s="135">
        <v>102324202</v>
      </c>
      <c r="C1101" s="135" t="s">
        <v>775</v>
      </c>
      <c r="D1101" s="136" t="s">
        <v>310</v>
      </c>
      <c r="E1101" s="135" t="s">
        <v>4</v>
      </c>
      <c r="F1101" s="135" t="s">
        <v>24</v>
      </c>
      <c r="G1101" s="137">
        <f>IF(Data_Siswa[[#This Row],[Nama]]="","",IF(F1101=F1100,G1100,G1100+1))</f>
        <v>33</v>
      </c>
      <c r="H1101" s="137" t="str">
        <f>CONCATENATE(Data_Siswa[[#This Row],[Kelas]],"-",COUNTIF(Data_Siswa[[#Headers],[Kelas]]:Data_Siswa[[#This Row],[Kelas]],Data_Siswa[[#This Row],[Kelas]]))</f>
        <v>12 RPL 1-18</v>
      </c>
    </row>
    <row r="1102" spans="1:8" x14ac:dyDescent="0.3">
      <c r="A1102" s="134">
        <f>IF(Data_Siswa[[#This Row],[Nama]]="","",COUNTA(Data_Siswa[[#Headers],[Nama]]:Data_Siswa[[#This Row],[Nama]])-1)</f>
        <v>1098</v>
      </c>
      <c r="B1102" s="135">
        <v>102324205</v>
      </c>
      <c r="C1102" s="135" t="s">
        <v>778</v>
      </c>
      <c r="D1102" s="136" t="s">
        <v>313</v>
      </c>
      <c r="E1102" s="135" t="s">
        <v>4</v>
      </c>
      <c r="F1102" s="135" t="s">
        <v>24</v>
      </c>
      <c r="G1102" s="137">
        <f>IF(Data_Siswa[[#This Row],[Nama]]="","",IF(F1102=F1101,G1101,G1101+1))</f>
        <v>33</v>
      </c>
      <c r="H1102" s="137" t="str">
        <f>CONCATENATE(Data_Siswa[[#This Row],[Kelas]],"-",COUNTIF(Data_Siswa[[#Headers],[Kelas]]:Data_Siswa[[#This Row],[Kelas]],Data_Siswa[[#This Row],[Kelas]]))</f>
        <v>12 RPL 1-19</v>
      </c>
    </row>
    <row r="1103" spans="1:8" x14ac:dyDescent="0.3">
      <c r="A1103" s="134">
        <f>IF(Data_Siswa[[#This Row],[Nama]]="","",COUNTA(Data_Siswa[[#Headers],[Nama]]:Data_Siswa[[#This Row],[Nama]])-1)</f>
        <v>1099</v>
      </c>
      <c r="B1103" s="135">
        <v>102324209</v>
      </c>
      <c r="C1103" s="135" t="s">
        <v>782</v>
      </c>
      <c r="D1103" s="136" t="s">
        <v>317</v>
      </c>
      <c r="E1103" s="135" t="s">
        <v>4</v>
      </c>
      <c r="F1103" s="135" t="s">
        <v>24</v>
      </c>
      <c r="G1103" s="137">
        <f>IF(Data_Siswa[[#This Row],[Nama]]="","",IF(F1103=F1102,G1102,G1102+1))</f>
        <v>33</v>
      </c>
      <c r="H1103" s="137" t="str">
        <f>CONCATENATE(Data_Siswa[[#This Row],[Kelas]],"-",COUNTIF(Data_Siswa[[#Headers],[Kelas]]:Data_Siswa[[#This Row],[Kelas]],Data_Siswa[[#This Row],[Kelas]]))</f>
        <v>12 RPL 1-20</v>
      </c>
    </row>
    <row r="1104" spans="1:8" x14ac:dyDescent="0.3">
      <c r="A1104" s="134">
        <f>IF(Data_Siswa[[#This Row],[Nama]]="","",COUNTA(Data_Siswa[[#Headers],[Nama]]:Data_Siswa[[#This Row],[Nama]])-1)</f>
        <v>1100</v>
      </c>
      <c r="B1104" s="135">
        <v>102324219</v>
      </c>
      <c r="C1104" s="135" t="s">
        <v>792</v>
      </c>
      <c r="D1104" s="136" t="s">
        <v>327</v>
      </c>
      <c r="E1104" s="135" t="s">
        <v>4</v>
      </c>
      <c r="F1104" s="135" t="s">
        <v>24</v>
      </c>
      <c r="G1104" s="137">
        <f>IF(Data_Siswa[[#This Row],[Nama]]="","",IF(F1104=F1103,G1103,G1103+1))</f>
        <v>33</v>
      </c>
      <c r="H1104" s="137" t="str">
        <f>CONCATENATE(Data_Siswa[[#This Row],[Kelas]],"-",COUNTIF(Data_Siswa[[#Headers],[Kelas]]:Data_Siswa[[#This Row],[Kelas]],Data_Siswa[[#This Row],[Kelas]]))</f>
        <v>12 RPL 1-21</v>
      </c>
    </row>
    <row r="1105" spans="1:8" x14ac:dyDescent="0.3">
      <c r="A1105" s="134">
        <f>IF(Data_Siswa[[#This Row],[Nama]]="","",COUNTA(Data_Siswa[[#Headers],[Nama]]:Data_Siswa[[#This Row],[Nama]])-1)</f>
        <v>1101</v>
      </c>
      <c r="B1105" s="135">
        <v>102324225</v>
      </c>
      <c r="C1105" s="135" t="s">
        <v>797</v>
      </c>
      <c r="D1105" s="136" t="s">
        <v>332</v>
      </c>
      <c r="E1105" s="135" t="s">
        <v>3</v>
      </c>
      <c r="F1105" s="135" t="s">
        <v>24</v>
      </c>
      <c r="G1105" s="137">
        <f>IF(Data_Siswa[[#This Row],[Nama]]="","",IF(F1105=F1104,G1104,G1104+1))</f>
        <v>33</v>
      </c>
      <c r="H1105" s="137" t="str">
        <f>CONCATENATE(Data_Siswa[[#This Row],[Kelas]],"-",COUNTIF(Data_Siswa[[#Headers],[Kelas]]:Data_Siswa[[#This Row],[Kelas]],Data_Siswa[[#This Row],[Kelas]]))</f>
        <v>12 RPL 1-22</v>
      </c>
    </row>
    <row r="1106" spans="1:8" x14ac:dyDescent="0.3">
      <c r="A1106" s="134">
        <f>IF(Data_Siswa[[#This Row],[Nama]]="","",COUNTA(Data_Siswa[[#Headers],[Nama]]:Data_Siswa[[#This Row],[Nama]])-1)</f>
        <v>1102</v>
      </c>
      <c r="B1106" s="135">
        <v>102324230</v>
      </c>
      <c r="C1106" s="135" t="s">
        <v>801</v>
      </c>
      <c r="D1106" s="136" t="s">
        <v>336</v>
      </c>
      <c r="E1106" s="135" t="s">
        <v>4</v>
      </c>
      <c r="F1106" s="135" t="s">
        <v>24</v>
      </c>
      <c r="G1106" s="137">
        <f>IF(Data_Siswa[[#This Row],[Nama]]="","",IF(F1106=F1105,G1105,G1105+1))</f>
        <v>33</v>
      </c>
      <c r="H1106" s="137" t="str">
        <f>CONCATENATE(Data_Siswa[[#This Row],[Kelas]],"-",COUNTIF(Data_Siswa[[#Headers],[Kelas]]:Data_Siswa[[#This Row],[Kelas]],Data_Siswa[[#This Row],[Kelas]]))</f>
        <v>12 RPL 1-23</v>
      </c>
    </row>
    <row r="1107" spans="1:8" x14ac:dyDescent="0.3">
      <c r="A1107" s="134">
        <f>IF(Data_Siswa[[#This Row],[Nama]]="","",COUNTA(Data_Siswa[[#Headers],[Nama]]:Data_Siswa[[#This Row],[Nama]])-1)</f>
        <v>1103</v>
      </c>
      <c r="B1107" s="135">
        <v>102324232</v>
      </c>
      <c r="C1107" s="135" t="s">
        <v>803</v>
      </c>
      <c r="D1107" s="136" t="s">
        <v>338</v>
      </c>
      <c r="E1107" s="135" t="s">
        <v>4</v>
      </c>
      <c r="F1107" s="135" t="s">
        <v>24</v>
      </c>
      <c r="G1107" s="137">
        <f>IF(Data_Siswa[[#This Row],[Nama]]="","",IF(F1107=F1106,G1106,G1106+1))</f>
        <v>33</v>
      </c>
      <c r="H1107" s="137" t="str">
        <f>CONCATENATE(Data_Siswa[[#This Row],[Kelas]],"-",COUNTIF(Data_Siswa[[#Headers],[Kelas]]:Data_Siswa[[#This Row],[Kelas]],Data_Siswa[[#This Row],[Kelas]]))</f>
        <v>12 RPL 1-24</v>
      </c>
    </row>
    <row r="1108" spans="1:8" x14ac:dyDescent="0.3">
      <c r="A1108" s="134">
        <f>IF(Data_Siswa[[#This Row],[Nama]]="","",COUNTA(Data_Siswa[[#Headers],[Nama]]:Data_Siswa[[#This Row],[Nama]])-1)</f>
        <v>1104</v>
      </c>
      <c r="B1108" s="135">
        <v>102324238</v>
      </c>
      <c r="C1108" s="135" t="s">
        <v>809</v>
      </c>
      <c r="D1108" s="136" t="s">
        <v>343</v>
      </c>
      <c r="E1108" s="135" t="s">
        <v>4</v>
      </c>
      <c r="F1108" s="135" t="s">
        <v>24</v>
      </c>
      <c r="G1108" s="137">
        <f>IF(Data_Siswa[[#This Row],[Nama]]="","",IF(F1108=F1107,G1107,G1107+1))</f>
        <v>33</v>
      </c>
      <c r="H1108" s="137" t="str">
        <f>CONCATENATE(Data_Siswa[[#This Row],[Kelas]],"-",COUNTIF(Data_Siswa[[#Headers],[Kelas]]:Data_Siswa[[#This Row],[Kelas]],Data_Siswa[[#This Row],[Kelas]]))</f>
        <v>12 RPL 1-25</v>
      </c>
    </row>
    <row r="1109" spans="1:8" x14ac:dyDescent="0.3">
      <c r="A1109" s="134">
        <f>IF(Data_Siswa[[#This Row],[Nama]]="","",COUNTA(Data_Siswa[[#Headers],[Nama]]:Data_Siswa[[#This Row],[Nama]])-1)</f>
        <v>1105</v>
      </c>
      <c r="B1109" s="135">
        <v>102324240</v>
      </c>
      <c r="C1109" s="135" t="s">
        <v>811</v>
      </c>
      <c r="D1109" s="136" t="s">
        <v>345</v>
      </c>
      <c r="E1109" s="135" t="s">
        <v>4</v>
      </c>
      <c r="F1109" s="135" t="s">
        <v>24</v>
      </c>
      <c r="G1109" s="137">
        <f>IF(Data_Siswa[[#This Row],[Nama]]="","",IF(F1109=F1108,G1108,G1108+1))</f>
        <v>33</v>
      </c>
      <c r="H1109" s="137" t="str">
        <f>CONCATENATE(Data_Siswa[[#This Row],[Kelas]],"-",COUNTIF(Data_Siswa[[#Headers],[Kelas]]:Data_Siswa[[#This Row],[Kelas]],Data_Siswa[[#This Row],[Kelas]]))</f>
        <v>12 RPL 1-26</v>
      </c>
    </row>
    <row r="1110" spans="1:8" x14ac:dyDescent="0.3">
      <c r="A1110" s="134">
        <f>IF(Data_Siswa[[#This Row],[Nama]]="","",COUNTA(Data_Siswa[[#Headers],[Nama]]:Data_Siswa[[#This Row],[Nama]])-1)</f>
        <v>1106</v>
      </c>
      <c r="B1110" s="135">
        <v>102324242</v>
      </c>
      <c r="C1110" s="135" t="s">
        <v>813</v>
      </c>
      <c r="D1110" s="136" t="s">
        <v>346</v>
      </c>
      <c r="E1110" s="135" t="s">
        <v>3</v>
      </c>
      <c r="F1110" s="135" t="s">
        <v>24</v>
      </c>
      <c r="G1110" s="137">
        <f>IF(Data_Siswa[[#This Row],[Nama]]="","",IF(F1110=F1109,G1109,G1109+1))</f>
        <v>33</v>
      </c>
      <c r="H1110" s="137" t="str">
        <f>CONCATENATE(Data_Siswa[[#This Row],[Kelas]],"-",COUNTIF(Data_Siswa[[#Headers],[Kelas]]:Data_Siswa[[#This Row],[Kelas]],Data_Siswa[[#This Row],[Kelas]]))</f>
        <v>12 RPL 1-27</v>
      </c>
    </row>
    <row r="1111" spans="1:8" x14ac:dyDescent="0.3">
      <c r="A1111" s="134">
        <f>IF(Data_Siswa[[#This Row],[Nama]]="","",COUNTA(Data_Siswa[[#Headers],[Nama]]:Data_Siswa[[#This Row],[Nama]])-1)</f>
        <v>1107</v>
      </c>
      <c r="B1111" s="135">
        <v>102324245</v>
      </c>
      <c r="C1111" s="135" t="s">
        <v>816</v>
      </c>
      <c r="D1111" s="136" t="s">
        <v>349</v>
      </c>
      <c r="E1111" s="135" t="s">
        <v>4</v>
      </c>
      <c r="F1111" s="135" t="s">
        <v>24</v>
      </c>
      <c r="G1111" s="137">
        <f>IF(Data_Siswa[[#This Row],[Nama]]="","",IF(F1111=F1110,G1110,G1110+1))</f>
        <v>33</v>
      </c>
      <c r="H1111" s="137" t="str">
        <f>CONCATENATE(Data_Siswa[[#This Row],[Kelas]],"-",COUNTIF(Data_Siswa[[#Headers],[Kelas]]:Data_Siswa[[#This Row],[Kelas]],Data_Siswa[[#This Row],[Kelas]]))</f>
        <v>12 RPL 1-28</v>
      </c>
    </row>
    <row r="1112" spans="1:8" x14ac:dyDescent="0.3">
      <c r="A1112" s="134">
        <f>IF(Data_Siswa[[#This Row],[Nama]]="","",COUNTA(Data_Siswa[[#Headers],[Nama]]:Data_Siswa[[#This Row],[Nama]])-1)</f>
        <v>1108</v>
      </c>
      <c r="B1112" s="135">
        <v>102324247</v>
      </c>
      <c r="C1112" s="135" t="s">
        <v>818</v>
      </c>
      <c r="D1112" s="136" t="s">
        <v>351</v>
      </c>
      <c r="E1112" s="135" t="s">
        <v>3</v>
      </c>
      <c r="F1112" s="135" t="s">
        <v>24</v>
      </c>
      <c r="G1112" s="137">
        <f>IF(Data_Siswa[[#This Row],[Nama]]="","",IF(F1112=F1111,G1111,G1111+1))</f>
        <v>33</v>
      </c>
      <c r="H1112" s="137" t="str">
        <f>CONCATENATE(Data_Siswa[[#This Row],[Kelas]],"-",COUNTIF(Data_Siswa[[#Headers],[Kelas]]:Data_Siswa[[#This Row],[Kelas]],Data_Siswa[[#This Row],[Kelas]]))</f>
        <v>12 RPL 1-29</v>
      </c>
    </row>
    <row r="1113" spans="1:8" x14ac:dyDescent="0.3">
      <c r="A1113" s="134">
        <f>IF(Data_Siswa[[#This Row],[Nama]]="","",COUNTA(Data_Siswa[[#Headers],[Nama]]:Data_Siswa[[#This Row],[Nama]])-1)</f>
        <v>1109</v>
      </c>
      <c r="B1113" s="135">
        <v>102324249</v>
      </c>
      <c r="C1113" s="135" t="s">
        <v>819</v>
      </c>
      <c r="D1113" s="136" t="s">
        <v>352</v>
      </c>
      <c r="E1113" s="135" t="s">
        <v>3</v>
      </c>
      <c r="F1113" s="135" t="s">
        <v>24</v>
      </c>
      <c r="G1113" s="137">
        <f>IF(Data_Siswa[[#This Row],[Nama]]="","",IF(F1113=F1112,G1112,G1112+1))</f>
        <v>33</v>
      </c>
      <c r="H1113" s="137" t="str">
        <f>CONCATENATE(Data_Siswa[[#This Row],[Kelas]],"-",COUNTIF(Data_Siswa[[#Headers],[Kelas]]:Data_Siswa[[#This Row],[Kelas]],Data_Siswa[[#This Row],[Kelas]]))</f>
        <v>12 RPL 1-30</v>
      </c>
    </row>
    <row r="1114" spans="1:8" x14ac:dyDescent="0.3">
      <c r="A1114" s="134">
        <f>IF(Data_Siswa[[#This Row],[Nama]]="","",COUNTA(Data_Siswa[[#Headers],[Nama]]:Data_Siswa[[#This Row],[Nama]])-1)</f>
        <v>1110</v>
      </c>
      <c r="B1114" s="135">
        <v>102324255</v>
      </c>
      <c r="C1114" s="135" t="s">
        <v>825</v>
      </c>
      <c r="D1114" s="136" t="s">
        <v>358</v>
      </c>
      <c r="E1114" s="135" t="s">
        <v>3</v>
      </c>
      <c r="F1114" s="135" t="s">
        <v>24</v>
      </c>
      <c r="G1114" s="137">
        <f>IF(Data_Siswa[[#This Row],[Nama]]="","",IF(F1114=F1113,G1113,G1113+1))</f>
        <v>33</v>
      </c>
      <c r="H1114" s="137" t="str">
        <f>CONCATENATE(Data_Siswa[[#This Row],[Kelas]],"-",COUNTIF(Data_Siswa[[#Headers],[Kelas]]:Data_Siswa[[#This Row],[Kelas]],Data_Siswa[[#This Row],[Kelas]]))</f>
        <v>12 RPL 1-31</v>
      </c>
    </row>
    <row r="1115" spans="1:8" x14ac:dyDescent="0.3">
      <c r="A1115" s="134">
        <f>IF(Data_Siswa[[#This Row],[Nama]]="","",COUNTA(Data_Siswa[[#Headers],[Nama]]:Data_Siswa[[#This Row],[Nama]])-1)</f>
        <v>1111</v>
      </c>
      <c r="B1115" s="135">
        <v>102324258</v>
      </c>
      <c r="C1115" s="135" t="s">
        <v>827</v>
      </c>
      <c r="D1115" s="136" t="s">
        <v>360</v>
      </c>
      <c r="E1115" s="135" t="s">
        <v>3</v>
      </c>
      <c r="F1115" s="135" t="s">
        <v>24</v>
      </c>
      <c r="G1115" s="137">
        <f>IF(Data_Siswa[[#This Row],[Nama]]="","",IF(F1115=F1114,G1114,G1114+1))</f>
        <v>33</v>
      </c>
      <c r="H1115" s="137" t="str">
        <f>CONCATENATE(Data_Siswa[[#This Row],[Kelas]],"-",COUNTIF(Data_Siswa[[#Headers],[Kelas]]:Data_Siswa[[#This Row],[Kelas]],Data_Siswa[[#This Row],[Kelas]]))</f>
        <v>12 RPL 1-32</v>
      </c>
    </row>
    <row r="1116" spans="1:8" x14ac:dyDescent="0.3">
      <c r="A1116" s="134">
        <f>IF(Data_Siswa[[#This Row],[Nama]]="","",COUNTA(Data_Siswa[[#Headers],[Nama]]:Data_Siswa[[#This Row],[Nama]])-1)</f>
        <v>1112</v>
      </c>
      <c r="B1116" s="135">
        <v>102324259</v>
      </c>
      <c r="C1116" s="135" t="s">
        <v>828</v>
      </c>
      <c r="D1116" s="136" t="s">
        <v>361</v>
      </c>
      <c r="E1116" s="135" t="s">
        <v>3</v>
      </c>
      <c r="F1116" s="135" t="s">
        <v>24</v>
      </c>
      <c r="G1116" s="137">
        <f>IF(Data_Siswa[[#This Row],[Nama]]="","",IF(F1116=F1115,G1115,G1115+1))</f>
        <v>33</v>
      </c>
      <c r="H1116" s="137" t="str">
        <f>CONCATENATE(Data_Siswa[[#This Row],[Kelas]],"-",COUNTIF(Data_Siswa[[#Headers],[Kelas]]:Data_Siswa[[#This Row],[Kelas]],Data_Siswa[[#This Row],[Kelas]]))</f>
        <v>12 RPL 1-33</v>
      </c>
    </row>
    <row r="1117" spans="1:8" x14ac:dyDescent="0.3">
      <c r="A1117" s="134">
        <f>IF(Data_Siswa[[#This Row],[Nama]]="","",COUNTA(Data_Siswa[[#Headers],[Nama]]:Data_Siswa[[#This Row],[Nama]])-1)</f>
        <v>1113</v>
      </c>
      <c r="B1117" s="135">
        <v>102324269</v>
      </c>
      <c r="C1117" s="135" t="s">
        <v>838</v>
      </c>
      <c r="D1117" s="136" t="s">
        <v>7</v>
      </c>
      <c r="E1117" s="135" t="s">
        <v>4</v>
      </c>
      <c r="F1117" s="135" t="s">
        <v>24</v>
      </c>
      <c r="G1117" s="137">
        <f>IF(Data_Siswa[[#This Row],[Nama]]="","",IF(F1117=F1116,G1116,G1116+1))</f>
        <v>33</v>
      </c>
      <c r="H1117" s="137" t="str">
        <f>CONCATENATE(Data_Siswa[[#This Row],[Kelas]],"-",COUNTIF(Data_Siswa[[#Headers],[Kelas]]:Data_Siswa[[#This Row],[Kelas]],Data_Siswa[[#This Row],[Kelas]]))</f>
        <v>12 RPL 1-34</v>
      </c>
    </row>
    <row r="1118" spans="1:8" x14ac:dyDescent="0.3">
      <c r="A1118" s="134">
        <f>IF(Data_Siswa[[#This Row],[Nama]]="","",COUNTA(Data_Siswa[[#Headers],[Nama]]:Data_Siswa[[#This Row],[Nama]])-1)</f>
        <v>1114</v>
      </c>
      <c r="B1118" s="135">
        <v>102324270</v>
      </c>
      <c r="C1118" s="135" t="s">
        <v>839</v>
      </c>
      <c r="D1118" s="136" t="s">
        <v>370</v>
      </c>
      <c r="E1118" s="135" t="s">
        <v>4</v>
      </c>
      <c r="F1118" s="135" t="s">
        <v>24</v>
      </c>
      <c r="G1118" s="137">
        <f>IF(Data_Siswa[[#This Row],[Nama]]="","",IF(F1118=F1117,G1117,G1117+1))</f>
        <v>33</v>
      </c>
      <c r="H1118" s="137" t="str">
        <f>CONCATENATE(Data_Siswa[[#This Row],[Kelas]],"-",COUNTIF(Data_Siswa[[#Headers],[Kelas]]:Data_Siswa[[#This Row],[Kelas]],Data_Siswa[[#This Row],[Kelas]]))</f>
        <v>12 RPL 1-35</v>
      </c>
    </row>
    <row r="1119" spans="1:8" x14ac:dyDescent="0.3">
      <c r="A1119" s="134">
        <f>IF(Data_Siswa[[#This Row],[Nama]]="","",COUNTA(Data_Siswa[[#Headers],[Nama]]:Data_Siswa[[#This Row],[Nama]])-1)</f>
        <v>1115</v>
      </c>
      <c r="B1119" s="135">
        <v>102324273</v>
      </c>
      <c r="C1119" s="135" t="s">
        <v>842</v>
      </c>
      <c r="D1119" s="136" t="s">
        <v>373</v>
      </c>
      <c r="E1119" s="135" t="s">
        <v>4</v>
      </c>
      <c r="F1119" s="135" t="s">
        <v>24</v>
      </c>
      <c r="G1119" s="137">
        <f>IF(Data_Siswa[[#This Row],[Nama]]="","",IF(F1119=F1118,G1118,G1118+1))</f>
        <v>33</v>
      </c>
      <c r="H1119" s="137" t="str">
        <f>CONCATENATE(Data_Siswa[[#This Row],[Kelas]],"-",COUNTIF(Data_Siswa[[#Headers],[Kelas]]:Data_Siswa[[#This Row],[Kelas]],Data_Siswa[[#This Row],[Kelas]]))</f>
        <v>12 RPL 1-36</v>
      </c>
    </row>
    <row r="1120" spans="1:8" x14ac:dyDescent="0.3">
      <c r="A1120" s="134">
        <f>IF(Data_Siswa[[#This Row],[Nama]]="","",COUNTA(Data_Siswa[[#Headers],[Nama]]:Data_Siswa[[#This Row],[Nama]])-1)</f>
        <v>1116</v>
      </c>
      <c r="B1120" s="135">
        <v>102324136</v>
      </c>
      <c r="C1120" s="135" t="s">
        <v>711</v>
      </c>
      <c r="D1120" s="136" t="s">
        <v>250</v>
      </c>
      <c r="E1120" s="135" t="s">
        <v>4</v>
      </c>
      <c r="F1120" s="135" t="s">
        <v>25</v>
      </c>
      <c r="G1120" s="137">
        <f>IF(Data_Siswa[[#This Row],[Nama]]="","",IF(F1120=F1119,G1119,G1119+1))</f>
        <v>34</v>
      </c>
      <c r="H1120" s="137" t="str">
        <f>CONCATENATE(Data_Siswa[[#This Row],[Kelas]],"-",COUNTIF(Data_Siswa[[#Headers],[Kelas]]:Data_Siswa[[#This Row],[Kelas]],Data_Siswa[[#This Row],[Kelas]]))</f>
        <v>12 RPL 2-1</v>
      </c>
    </row>
    <row r="1121" spans="1:8" x14ac:dyDescent="0.3">
      <c r="A1121" s="134">
        <f>IF(Data_Siswa[[#This Row],[Nama]]="","",COUNTA(Data_Siswa[[#Headers],[Nama]]:Data_Siswa[[#This Row],[Nama]])-1)</f>
        <v>1117</v>
      </c>
      <c r="B1121" s="135">
        <v>102324138</v>
      </c>
      <c r="C1121" s="135" t="s">
        <v>713</v>
      </c>
      <c r="D1121" s="136" t="s">
        <v>252</v>
      </c>
      <c r="E1121" s="135" t="s">
        <v>4</v>
      </c>
      <c r="F1121" s="135" t="s">
        <v>25</v>
      </c>
      <c r="G1121" s="137">
        <f>IF(Data_Siswa[[#This Row],[Nama]]="","",IF(F1121=F1120,G1120,G1120+1))</f>
        <v>34</v>
      </c>
      <c r="H1121" s="137" t="str">
        <f>CONCATENATE(Data_Siswa[[#This Row],[Kelas]],"-",COUNTIF(Data_Siswa[[#Headers],[Kelas]]:Data_Siswa[[#This Row],[Kelas]],Data_Siswa[[#This Row],[Kelas]]))</f>
        <v>12 RPL 2-2</v>
      </c>
    </row>
    <row r="1122" spans="1:8" x14ac:dyDescent="0.3">
      <c r="A1122" s="134">
        <f>IF(Data_Siswa[[#This Row],[Nama]]="","",COUNTA(Data_Siswa[[#Headers],[Nama]]:Data_Siswa[[#This Row],[Nama]])-1)</f>
        <v>1118</v>
      </c>
      <c r="B1122" s="135">
        <v>102324139</v>
      </c>
      <c r="C1122" s="135" t="s">
        <v>714</v>
      </c>
      <c r="D1122" s="136" t="s">
        <v>253</v>
      </c>
      <c r="E1122" s="135" t="s">
        <v>4</v>
      </c>
      <c r="F1122" s="135" t="s">
        <v>25</v>
      </c>
      <c r="G1122" s="137">
        <f>IF(Data_Siswa[[#This Row],[Nama]]="","",IF(F1122=F1121,G1121,G1121+1))</f>
        <v>34</v>
      </c>
      <c r="H1122" s="137" t="str">
        <f>CONCATENATE(Data_Siswa[[#This Row],[Kelas]],"-",COUNTIF(Data_Siswa[[#Headers],[Kelas]]:Data_Siswa[[#This Row],[Kelas]],Data_Siswa[[#This Row],[Kelas]]))</f>
        <v>12 RPL 2-3</v>
      </c>
    </row>
    <row r="1123" spans="1:8" x14ac:dyDescent="0.3">
      <c r="A1123" s="134">
        <f>IF(Data_Siswa[[#This Row],[Nama]]="","",COUNTA(Data_Siswa[[#Headers],[Nama]]:Data_Siswa[[#This Row],[Nama]])-1)</f>
        <v>1119</v>
      </c>
      <c r="B1123" s="135">
        <v>102324140</v>
      </c>
      <c r="C1123" s="135" t="s">
        <v>715</v>
      </c>
      <c r="D1123" s="136" t="s">
        <v>254</v>
      </c>
      <c r="E1123" s="135" t="s">
        <v>3</v>
      </c>
      <c r="F1123" s="135" t="s">
        <v>25</v>
      </c>
      <c r="G1123" s="137">
        <f>IF(Data_Siswa[[#This Row],[Nama]]="","",IF(F1123=F1122,G1122,G1122+1))</f>
        <v>34</v>
      </c>
      <c r="H1123" s="137" t="str">
        <f>CONCATENATE(Data_Siswa[[#This Row],[Kelas]],"-",COUNTIF(Data_Siswa[[#Headers],[Kelas]]:Data_Siswa[[#This Row],[Kelas]],Data_Siswa[[#This Row],[Kelas]]))</f>
        <v>12 RPL 2-4</v>
      </c>
    </row>
    <row r="1124" spans="1:8" x14ac:dyDescent="0.3">
      <c r="A1124" s="134">
        <f>IF(Data_Siswa[[#This Row],[Nama]]="","",COUNTA(Data_Siswa[[#Headers],[Nama]]:Data_Siswa[[#This Row],[Nama]])-1)</f>
        <v>1120</v>
      </c>
      <c r="B1124" s="135">
        <v>102324143</v>
      </c>
      <c r="C1124" s="135" t="s">
        <v>716</v>
      </c>
      <c r="D1124" s="136" t="s">
        <v>255</v>
      </c>
      <c r="E1124" s="135" t="s">
        <v>3</v>
      </c>
      <c r="F1124" s="135" t="s">
        <v>25</v>
      </c>
      <c r="G1124" s="137">
        <f>IF(Data_Siswa[[#This Row],[Nama]]="","",IF(F1124=F1123,G1123,G1123+1))</f>
        <v>34</v>
      </c>
      <c r="H1124" s="137" t="str">
        <f>CONCATENATE(Data_Siswa[[#This Row],[Kelas]],"-",COUNTIF(Data_Siswa[[#Headers],[Kelas]]:Data_Siswa[[#This Row],[Kelas]],Data_Siswa[[#This Row],[Kelas]]))</f>
        <v>12 RPL 2-5</v>
      </c>
    </row>
    <row r="1125" spans="1:8" x14ac:dyDescent="0.3">
      <c r="A1125" s="134">
        <f>IF(Data_Siswa[[#This Row],[Nama]]="","",COUNTA(Data_Siswa[[#Headers],[Nama]]:Data_Siswa[[#This Row],[Nama]])-1)</f>
        <v>1121</v>
      </c>
      <c r="B1125" s="135">
        <v>102324144</v>
      </c>
      <c r="C1125" s="135" t="s">
        <v>717</v>
      </c>
      <c r="D1125" s="136" t="s">
        <v>256</v>
      </c>
      <c r="E1125" s="135" t="s">
        <v>3</v>
      </c>
      <c r="F1125" s="135" t="s">
        <v>25</v>
      </c>
      <c r="G1125" s="137">
        <f>IF(Data_Siswa[[#This Row],[Nama]]="","",IF(F1125=F1124,G1124,G1124+1))</f>
        <v>34</v>
      </c>
      <c r="H1125" s="137" t="str">
        <f>CONCATENATE(Data_Siswa[[#This Row],[Kelas]],"-",COUNTIF(Data_Siswa[[#Headers],[Kelas]]:Data_Siswa[[#This Row],[Kelas]],Data_Siswa[[#This Row],[Kelas]]))</f>
        <v>12 RPL 2-6</v>
      </c>
    </row>
    <row r="1126" spans="1:8" x14ac:dyDescent="0.3">
      <c r="A1126" s="134">
        <f>IF(Data_Siswa[[#This Row],[Nama]]="","",COUNTA(Data_Siswa[[#Headers],[Nama]]:Data_Siswa[[#This Row],[Nama]])-1)</f>
        <v>1122</v>
      </c>
      <c r="B1126" s="135">
        <v>102324145</v>
      </c>
      <c r="C1126" s="135" t="s">
        <v>718</v>
      </c>
      <c r="D1126" s="136" t="s">
        <v>257</v>
      </c>
      <c r="E1126" s="135" t="s">
        <v>3</v>
      </c>
      <c r="F1126" s="135" t="s">
        <v>25</v>
      </c>
      <c r="G1126" s="137">
        <f>IF(Data_Siswa[[#This Row],[Nama]]="","",IF(F1126=F1125,G1125,G1125+1))</f>
        <v>34</v>
      </c>
      <c r="H1126" s="137" t="str">
        <f>CONCATENATE(Data_Siswa[[#This Row],[Kelas]],"-",COUNTIF(Data_Siswa[[#Headers],[Kelas]]:Data_Siswa[[#This Row],[Kelas]],Data_Siswa[[#This Row],[Kelas]]))</f>
        <v>12 RPL 2-7</v>
      </c>
    </row>
    <row r="1127" spans="1:8" x14ac:dyDescent="0.3">
      <c r="A1127" s="134">
        <f>IF(Data_Siswa[[#This Row],[Nama]]="","",COUNTA(Data_Siswa[[#Headers],[Nama]]:Data_Siswa[[#This Row],[Nama]])-1)</f>
        <v>1123</v>
      </c>
      <c r="B1127" s="135">
        <v>102324146</v>
      </c>
      <c r="C1127" s="135" t="s">
        <v>719</v>
      </c>
      <c r="D1127" s="136" t="s">
        <v>258</v>
      </c>
      <c r="E1127" s="135" t="s">
        <v>3</v>
      </c>
      <c r="F1127" s="135" t="s">
        <v>25</v>
      </c>
      <c r="G1127" s="137">
        <f>IF(Data_Siswa[[#This Row],[Nama]]="","",IF(F1127=F1126,G1126,G1126+1))</f>
        <v>34</v>
      </c>
      <c r="H1127" s="137" t="str">
        <f>CONCATENATE(Data_Siswa[[#This Row],[Kelas]],"-",COUNTIF(Data_Siswa[[#Headers],[Kelas]]:Data_Siswa[[#This Row],[Kelas]],Data_Siswa[[#This Row],[Kelas]]))</f>
        <v>12 RPL 2-8</v>
      </c>
    </row>
    <row r="1128" spans="1:8" x14ac:dyDescent="0.3">
      <c r="A1128" s="134">
        <f>IF(Data_Siswa[[#This Row],[Nama]]="","",COUNTA(Data_Siswa[[#Headers],[Nama]]:Data_Siswa[[#This Row],[Nama]])-1)</f>
        <v>1124</v>
      </c>
      <c r="B1128" s="135">
        <v>102324148</v>
      </c>
      <c r="C1128" s="135" t="s">
        <v>721</v>
      </c>
      <c r="D1128" s="136" t="s">
        <v>260</v>
      </c>
      <c r="E1128" s="135" t="s">
        <v>4</v>
      </c>
      <c r="F1128" s="135" t="s">
        <v>25</v>
      </c>
      <c r="G1128" s="137">
        <f>IF(Data_Siswa[[#This Row],[Nama]]="","",IF(F1128=F1127,G1127,G1127+1))</f>
        <v>34</v>
      </c>
      <c r="H1128" s="137" t="str">
        <f>CONCATENATE(Data_Siswa[[#This Row],[Kelas]],"-",COUNTIF(Data_Siswa[[#Headers],[Kelas]]:Data_Siswa[[#This Row],[Kelas]],Data_Siswa[[#This Row],[Kelas]]))</f>
        <v>12 RPL 2-9</v>
      </c>
    </row>
    <row r="1129" spans="1:8" x14ac:dyDescent="0.3">
      <c r="A1129" s="134">
        <f>IF(Data_Siswa[[#This Row],[Nama]]="","",COUNTA(Data_Siswa[[#Headers],[Nama]]:Data_Siswa[[#This Row],[Nama]])-1)</f>
        <v>1125</v>
      </c>
      <c r="B1129" s="135">
        <v>102324149</v>
      </c>
      <c r="C1129" s="135" t="s">
        <v>722</v>
      </c>
      <c r="D1129" s="136" t="s">
        <v>261</v>
      </c>
      <c r="E1129" s="135" t="s">
        <v>4</v>
      </c>
      <c r="F1129" s="135" t="s">
        <v>25</v>
      </c>
      <c r="G1129" s="137">
        <f>IF(Data_Siswa[[#This Row],[Nama]]="","",IF(F1129=F1128,G1128,G1128+1))</f>
        <v>34</v>
      </c>
      <c r="H1129" s="137" t="str">
        <f>CONCATENATE(Data_Siswa[[#This Row],[Kelas]],"-",COUNTIF(Data_Siswa[[#Headers],[Kelas]]:Data_Siswa[[#This Row],[Kelas]],Data_Siswa[[#This Row],[Kelas]]))</f>
        <v>12 RPL 2-10</v>
      </c>
    </row>
    <row r="1130" spans="1:8" x14ac:dyDescent="0.3">
      <c r="A1130" s="134">
        <f>IF(Data_Siswa[[#This Row],[Nama]]="","",COUNTA(Data_Siswa[[#Headers],[Nama]]:Data_Siswa[[#This Row],[Nama]])-1)</f>
        <v>1126</v>
      </c>
      <c r="B1130" s="135">
        <v>102324150</v>
      </c>
      <c r="C1130" s="135" t="s">
        <v>723</v>
      </c>
      <c r="D1130" s="136" t="s">
        <v>262</v>
      </c>
      <c r="E1130" s="135" t="s">
        <v>4</v>
      </c>
      <c r="F1130" s="135" t="s">
        <v>25</v>
      </c>
      <c r="G1130" s="137">
        <f>IF(Data_Siswa[[#This Row],[Nama]]="","",IF(F1130=F1129,G1129,G1129+1))</f>
        <v>34</v>
      </c>
      <c r="H1130" s="137" t="str">
        <f>CONCATENATE(Data_Siswa[[#This Row],[Kelas]],"-",COUNTIF(Data_Siswa[[#Headers],[Kelas]]:Data_Siswa[[#This Row],[Kelas]],Data_Siswa[[#This Row],[Kelas]]))</f>
        <v>12 RPL 2-11</v>
      </c>
    </row>
    <row r="1131" spans="1:8" x14ac:dyDescent="0.3">
      <c r="A1131" s="134">
        <f>IF(Data_Siswa[[#This Row],[Nama]]="","",COUNTA(Data_Siswa[[#Headers],[Nama]]:Data_Siswa[[#This Row],[Nama]])-1)</f>
        <v>1127</v>
      </c>
      <c r="B1131" s="135">
        <v>102324151</v>
      </c>
      <c r="C1131" s="135" t="s">
        <v>724</v>
      </c>
      <c r="D1131" s="136" t="s">
        <v>263</v>
      </c>
      <c r="E1131" s="135" t="s">
        <v>4</v>
      </c>
      <c r="F1131" s="135" t="s">
        <v>25</v>
      </c>
      <c r="G1131" s="137">
        <f>IF(Data_Siswa[[#This Row],[Nama]]="","",IF(F1131=F1130,G1130,G1130+1))</f>
        <v>34</v>
      </c>
      <c r="H1131" s="137" t="str">
        <f>CONCATENATE(Data_Siswa[[#This Row],[Kelas]],"-",COUNTIF(Data_Siswa[[#Headers],[Kelas]]:Data_Siswa[[#This Row],[Kelas]],Data_Siswa[[#This Row],[Kelas]]))</f>
        <v>12 RPL 2-12</v>
      </c>
    </row>
    <row r="1132" spans="1:8" x14ac:dyDescent="0.3">
      <c r="A1132" s="134">
        <f>IF(Data_Siswa[[#This Row],[Nama]]="","",COUNTA(Data_Siswa[[#Headers],[Nama]]:Data_Siswa[[#This Row],[Nama]])-1)</f>
        <v>1128</v>
      </c>
      <c r="B1132" s="135">
        <v>102324152</v>
      </c>
      <c r="C1132" s="135" t="s">
        <v>725</v>
      </c>
      <c r="D1132" s="136" t="s">
        <v>264</v>
      </c>
      <c r="E1132" s="135" t="s">
        <v>4</v>
      </c>
      <c r="F1132" s="135" t="s">
        <v>25</v>
      </c>
      <c r="G1132" s="137">
        <f>IF(Data_Siswa[[#This Row],[Nama]]="","",IF(F1132=F1131,G1131,G1131+1))</f>
        <v>34</v>
      </c>
      <c r="H1132" s="137" t="str">
        <f>CONCATENATE(Data_Siswa[[#This Row],[Kelas]],"-",COUNTIF(Data_Siswa[[#Headers],[Kelas]]:Data_Siswa[[#This Row],[Kelas]],Data_Siswa[[#This Row],[Kelas]]))</f>
        <v>12 RPL 2-13</v>
      </c>
    </row>
    <row r="1133" spans="1:8" x14ac:dyDescent="0.3">
      <c r="A1133" s="134">
        <f>IF(Data_Siswa[[#This Row],[Nama]]="","",COUNTA(Data_Siswa[[#Headers],[Nama]]:Data_Siswa[[#This Row],[Nama]])-1)</f>
        <v>1129</v>
      </c>
      <c r="B1133" s="135">
        <v>102324153</v>
      </c>
      <c r="C1133" s="135" t="s">
        <v>726</v>
      </c>
      <c r="D1133" s="136" t="s">
        <v>265</v>
      </c>
      <c r="E1133" s="135" t="s">
        <v>4</v>
      </c>
      <c r="F1133" s="135" t="s">
        <v>25</v>
      </c>
      <c r="G1133" s="137">
        <f>IF(Data_Siswa[[#This Row],[Nama]]="","",IF(F1133=F1132,G1132,G1132+1))</f>
        <v>34</v>
      </c>
      <c r="H1133" s="137" t="str">
        <f>CONCATENATE(Data_Siswa[[#This Row],[Kelas]],"-",COUNTIF(Data_Siswa[[#Headers],[Kelas]]:Data_Siswa[[#This Row],[Kelas]],Data_Siswa[[#This Row],[Kelas]]))</f>
        <v>12 RPL 2-14</v>
      </c>
    </row>
    <row r="1134" spans="1:8" x14ac:dyDescent="0.3">
      <c r="A1134" s="134">
        <f>IF(Data_Siswa[[#This Row],[Nama]]="","",COUNTA(Data_Siswa[[#Headers],[Nama]]:Data_Siswa[[#This Row],[Nama]])-1)</f>
        <v>1130</v>
      </c>
      <c r="B1134" s="135">
        <v>102324158</v>
      </c>
      <c r="C1134" s="135" t="s">
        <v>731</v>
      </c>
      <c r="D1134" s="136" t="s">
        <v>269</v>
      </c>
      <c r="E1134" s="135" t="s">
        <v>4</v>
      </c>
      <c r="F1134" s="135" t="s">
        <v>25</v>
      </c>
      <c r="G1134" s="137">
        <f>IF(Data_Siswa[[#This Row],[Nama]]="","",IF(F1134=F1133,G1133,G1133+1))</f>
        <v>34</v>
      </c>
      <c r="H1134" s="137" t="str">
        <f>CONCATENATE(Data_Siswa[[#This Row],[Kelas]],"-",COUNTIF(Data_Siswa[[#Headers],[Kelas]]:Data_Siswa[[#This Row],[Kelas]],Data_Siswa[[#This Row],[Kelas]]))</f>
        <v>12 RPL 2-15</v>
      </c>
    </row>
    <row r="1135" spans="1:8" x14ac:dyDescent="0.3">
      <c r="A1135" s="134">
        <f>IF(Data_Siswa[[#This Row],[Nama]]="","",COUNTA(Data_Siswa[[#Headers],[Nama]]:Data_Siswa[[#This Row],[Nama]])-1)</f>
        <v>1131</v>
      </c>
      <c r="B1135" s="135">
        <v>102324162</v>
      </c>
      <c r="C1135" s="135" t="s">
        <v>735</v>
      </c>
      <c r="D1135" s="136" t="s">
        <v>273</v>
      </c>
      <c r="E1135" s="135" t="s">
        <v>3</v>
      </c>
      <c r="F1135" s="135" t="s">
        <v>25</v>
      </c>
      <c r="G1135" s="137">
        <f>IF(Data_Siswa[[#This Row],[Nama]]="","",IF(F1135=F1134,G1134,G1134+1))</f>
        <v>34</v>
      </c>
      <c r="H1135" s="137" t="str">
        <f>CONCATENATE(Data_Siswa[[#This Row],[Kelas]],"-",COUNTIF(Data_Siswa[[#Headers],[Kelas]]:Data_Siswa[[#This Row],[Kelas]],Data_Siswa[[#This Row],[Kelas]]))</f>
        <v>12 RPL 2-16</v>
      </c>
    </row>
    <row r="1136" spans="1:8" x14ac:dyDescent="0.3">
      <c r="A1136" s="134">
        <f>IF(Data_Siswa[[#This Row],[Nama]]="","",COUNTA(Data_Siswa[[#Headers],[Nama]]:Data_Siswa[[#This Row],[Nama]])-1)</f>
        <v>1132</v>
      </c>
      <c r="B1136" s="135">
        <v>102324168</v>
      </c>
      <c r="C1136" s="135" t="s">
        <v>741</v>
      </c>
      <c r="D1136" s="136" t="s">
        <v>278</v>
      </c>
      <c r="E1136" s="135" t="s">
        <v>4</v>
      </c>
      <c r="F1136" s="135" t="s">
        <v>25</v>
      </c>
      <c r="G1136" s="137">
        <f>IF(Data_Siswa[[#This Row],[Nama]]="","",IF(F1136=F1135,G1135,G1135+1))</f>
        <v>34</v>
      </c>
      <c r="H1136" s="137" t="str">
        <f>CONCATENATE(Data_Siswa[[#This Row],[Kelas]],"-",COUNTIF(Data_Siswa[[#Headers],[Kelas]]:Data_Siswa[[#This Row],[Kelas]],Data_Siswa[[#This Row],[Kelas]]))</f>
        <v>12 RPL 2-17</v>
      </c>
    </row>
    <row r="1137" spans="1:8" x14ac:dyDescent="0.3">
      <c r="A1137" s="134">
        <f>IF(Data_Siswa[[#This Row],[Nama]]="","",COUNTA(Data_Siswa[[#Headers],[Nama]]:Data_Siswa[[#This Row],[Nama]])-1)</f>
        <v>1133</v>
      </c>
      <c r="B1137" s="135">
        <v>102324169</v>
      </c>
      <c r="C1137" s="135" t="s">
        <v>743</v>
      </c>
      <c r="D1137" s="136" t="s">
        <v>279</v>
      </c>
      <c r="E1137" s="135" t="s">
        <v>4</v>
      </c>
      <c r="F1137" s="135" t="s">
        <v>25</v>
      </c>
      <c r="G1137" s="137">
        <f>IF(Data_Siswa[[#This Row],[Nama]]="","",IF(F1137=F1136,G1136,G1136+1))</f>
        <v>34</v>
      </c>
      <c r="H1137" s="137" t="str">
        <f>CONCATENATE(Data_Siswa[[#This Row],[Kelas]],"-",COUNTIF(Data_Siswa[[#Headers],[Kelas]]:Data_Siswa[[#This Row],[Kelas]],Data_Siswa[[#This Row],[Kelas]]))</f>
        <v>12 RPL 2-18</v>
      </c>
    </row>
    <row r="1138" spans="1:8" x14ac:dyDescent="0.3">
      <c r="A1138" s="134">
        <f>IF(Data_Siswa[[#This Row],[Nama]]="","",COUNTA(Data_Siswa[[#Headers],[Nama]]:Data_Siswa[[#This Row],[Nama]])-1)</f>
        <v>1134</v>
      </c>
      <c r="B1138" s="135">
        <v>102324170</v>
      </c>
      <c r="C1138" s="135" t="s">
        <v>744</v>
      </c>
      <c r="D1138" s="136" t="s">
        <v>280</v>
      </c>
      <c r="E1138" s="135" t="s">
        <v>4</v>
      </c>
      <c r="F1138" s="135" t="s">
        <v>25</v>
      </c>
      <c r="G1138" s="137">
        <f>IF(Data_Siswa[[#This Row],[Nama]]="","",IF(F1138=F1137,G1137,G1137+1))</f>
        <v>34</v>
      </c>
      <c r="H1138" s="137" t="str">
        <f>CONCATENATE(Data_Siswa[[#This Row],[Kelas]],"-",COUNTIF(Data_Siswa[[#Headers],[Kelas]]:Data_Siswa[[#This Row],[Kelas]],Data_Siswa[[#This Row],[Kelas]]))</f>
        <v>12 RPL 2-19</v>
      </c>
    </row>
    <row r="1139" spans="1:8" x14ac:dyDescent="0.3">
      <c r="A1139" s="134">
        <f>IF(Data_Siswa[[#This Row],[Nama]]="","",COUNTA(Data_Siswa[[#Headers],[Nama]]:Data_Siswa[[#This Row],[Nama]])-1)</f>
        <v>1135</v>
      </c>
      <c r="B1139" s="135">
        <v>102324173</v>
      </c>
      <c r="C1139" s="135" t="s">
        <v>747</v>
      </c>
      <c r="D1139" s="136" t="s">
        <v>283</v>
      </c>
      <c r="E1139" s="135" t="s">
        <v>4</v>
      </c>
      <c r="F1139" s="135" t="s">
        <v>25</v>
      </c>
      <c r="G1139" s="137">
        <f>IF(Data_Siswa[[#This Row],[Nama]]="","",IF(F1139=F1138,G1138,G1138+1))</f>
        <v>34</v>
      </c>
      <c r="H1139" s="137" t="str">
        <f>CONCATENATE(Data_Siswa[[#This Row],[Kelas]],"-",COUNTIF(Data_Siswa[[#Headers],[Kelas]]:Data_Siswa[[#This Row],[Kelas]],Data_Siswa[[#This Row],[Kelas]]))</f>
        <v>12 RPL 2-20</v>
      </c>
    </row>
    <row r="1140" spans="1:8" x14ac:dyDescent="0.3">
      <c r="A1140" s="134">
        <f>IF(Data_Siswa[[#This Row],[Nama]]="","",COUNTA(Data_Siswa[[#Headers],[Nama]]:Data_Siswa[[#This Row],[Nama]])-1)</f>
        <v>1136</v>
      </c>
      <c r="B1140" s="135">
        <v>102324174</v>
      </c>
      <c r="C1140" s="135" t="s">
        <v>748</v>
      </c>
      <c r="D1140" s="136" t="s">
        <v>284</v>
      </c>
      <c r="E1140" s="135" t="s">
        <v>3</v>
      </c>
      <c r="F1140" s="135" t="s">
        <v>25</v>
      </c>
      <c r="G1140" s="137">
        <f>IF(Data_Siswa[[#This Row],[Nama]]="","",IF(F1140=F1139,G1139,G1139+1))</f>
        <v>34</v>
      </c>
      <c r="H1140" s="137" t="str">
        <f>CONCATENATE(Data_Siswa[[#This Row],[Kelas]],"-",COUNTIF(Data_Siswa[[#Headers],[Kelas]]:Data_Siswa[[#This Row],[Kelas]],Data_Siswa[[#This Row],[Kelas]]))</f>
        <v>12 RPL 2-21</v>
      </c>
    </row>
    <row r="1141" spans="1:8" x14ac:dyDescent="0.3">
      <c r="A1141" s="134">
        <f>IF(Data_Siswa[[#This Row],[Nama]]="","",COUNTA(Data_Siswa[[#Headers],[Nama]]:Data_Siswa[[#This Row],[Nama]])-1)</f>
        <v>1137</v>
      </c>
      <c r="B1141" s="135">
        <v>102324178</v>
      </c>
      <c r="C1141" s="135" t="s">
        <v>752</v>
      </c>
      <c r="D1141" s="136" t="s">
        <v>287</v>
      </c>
      <c r="E1141" s="135" t="s">
        <v>4</v>
      </c>
      <c r="F1141" s="135" t="s">
        <v>25</v>
      </c>
      <c r="G1141" s="137">
        <f>IF(Data_Siswa[[#This Row],[Nama]]="","",IF(F1141=F1140,G1140,G1140+1))</f>
        <v>34</v>
      </c>
      <c r="H1141" s="137" t="str">
        <f>CONCATENATE(Data_Siswa[[#This Row],[Kelas]],"-",COUNTIF(Data_Siswa[[#Headers],[Kelas]]:Data_Siswa[[#This Row],[Kelas]],Data_Siswa[[#This Row],[Kelas]]))</f>
        <v>12 RPL 2-22</v>
      </c>
    </row>
    <row r="1142" spans="1:8" x14ac:dyDescent="0.3">
      <c r="A1142" s="134">
        <f>IF(Data_Siswa[[#This Row],[Nama]]="","",COUNTA(Data_Siswa[[#Headers],[Nama]]:Data_Siswa[[#This Row],[Nama]])-1)</f>
        <v>1138</v>
      </c>
      <c r="B1142" s="135">
        <v>102324179</v>
      </c>
      <c r="C1142" s="135" t="s">
        <v>753</v>
      </c>
      <c r="D1142" s="136" t="s">
        <v>288</v>
      </c>
      <c r="E1142" s="135" t="s">
        <v>4</v>
      </c>
      <c r="F1142" s="135" t="s">
        <v>25</v>
      </c>
      <c r="G1142" s="137">
        <f>IF(Data_Siswa[[#This Row],[Nama]]="","",IF(F1142=F1141,G1141,G1141+1))</f>
        <v>34</v>
      </c>
      <c r="H1142" s="137" t="str">
        <f>CONCATENATE(Data_Siswa[[#This Row],[Kelas]],"-",COUNTIF(Data_Siswa[[#Headers],[Kelas]]:Data_Siswa[[#This Row],[Kelas]],Data_Siswa[[#This Row],[Kelas]]))</f>
        <v>12 RPL 2-23</v>
      </c>
    </row>
    <row r="1143" spans="1:8" x14ac:dyDescent="0.3">
      <c r="A1143" s="134">
        <f>IF(Data_Siswa[[#This Row],[Nama]]="","",COUNTA(Data_Siswa[[#Headers],[Nama]]:Data_Siswa[[#This Row],[Nama]])-1)</f>
        <v>1139</v>
      </c>
      <c r="B1143" s="135">
        <v>102324181</v>
      </c>
      <c r="C1143" s="135" t="s">
        <v>755</v>
      </c>
      <c r="D1143" s="136" t="s">
        <v>290</v>
      </c>
      <c r="E1143" s="135" t="s">
        <v>3</v>
      </c>
      <c r="F1143" s="135" t="s">
        <v>25</v>
      </c>
      <c r="G1143" s="137">
        <f>IF(Data_Siswa[[#This Row],[Nama]]="","",IF(F1143=F1142,G1142,G1142+1))</f>
        <v>34</v>
      </c>
      <c r="H1143" s="137" t="str">
        <f>CONCATENATE(Data_Siswa[[#This Row],[Kelas]],"-",COUNTIF(Data_Siswa[[#Headers],[Kelas]]:Data_Siswa[[#This Row],[Kelas]],Data_Siswa[[#This Row],[Kelas]]))</f>
        <v>12 RPL 2-24</v>
      </c>
    </row>
    <row r="1144" spans="1:8" x14ac:dyDescent="0.3">
      <c r="A1144" s="134">
        <f>IF(Data_Siswa[[#This Row],[Nama]]="","",COUNTA(Data_Siswa[[#Headers],[Nama]]:Data_Siswa[[#This Row],[Nama]])-1)</f>
        <v>1140</v>
      </c>
      <c r="B1144" s="135">
        <v>102324184</v>
      </c>
      <c r="C1144" s="135" t="s">
        <v>758</v>
      </c>
      <c r="D1144" s="136" t="s">
        <v>293</v>
      </c>
      <c r="E1144" s="135" t="s">
        <v>4</v>
      </c>
      <c r="F1144" s="135" t="s">
        <v>25</v>
      </c>
      <c r="G1144" s="137">
        <f>IF(Data_Siswa[[#This Row],[Nama]]="","",IF(F1144=F1143,G1143,G1143+1))</f>
        <v>34</v>
      </c>
      <c r="H1144" s="137" t="str">
        <f>CONCATENATE(Data_Siswa[[#This Row],[Kelas]],"-",COUNTIF(Data_Siswa[[#Headers],[Kelas]]:Data_Siswa[[#This Row],[Kelas]],Data_Siswa[[#This Row],[Kelas]]))</f>
        <v>12 RPL 2-25</v>
      </c>
    </row>
    <row r="1145" spans="1:8" x14ac:dyDescent="0.3">
      <c r="A1145" s="134">
        <f>IF(Data_Siswa[[#This Row],[Nama]]="","",COUNTA(Data_Siswa[[#Headers],[Nama]]:Data_Siswa[[#This Row],[Nama]])-1)</f>
        <v>1141</v>
      </c>
      <c r="B1145" s="135">
        <v>102324187</v>
      </c>
      <c r="C1145" s="135" t="s">
        <v>761</v>
      </c>
      <c r="D1145" s="136" t="s">
        <v>296</v>
      </c>
      <c r="E1145" s="135" t="s">
        <v>4</v>
      </c>
      <c r="F1145" s="135" t="s">
        <v>25</v>
      </c>
      <c r="G1145" s="137">
        <f>IF(Data_Siswa[[#This Row],[Nama]]="","",IF(F1145=F1144,G1144,G1144+1))</f>
        <v>34</v>
      </c>
      <c r="H1145" s="137" t="str">
        <f>CONCATENATE(Data_Siswa[[#This Row],[Kelas]],"-",COUNTIF(Data_Siswa[[#Headers],[Kelas]]:Data_Siswa[[#This Row],[Kelas]],Data_Siswa[[#This Row],[Kelas]]))</f>
        <v>12 RPL 2-26</v>
      </c>
    </row>
    <row r="1146" spans="1:8" x14ac:dyDescent="0.3">
      <c r="A1146" s="134">
        <f>IF(Data_Siswa[[#This Row],[Nama]]="","",COUNTA(Data_Siswa[[#Headers],[Nama]]:Data_Siswa[[#This Row],[Nama]])-1)</f>
        <v>1142</v>
      </c>
      <c r="B1146" s="135">
        <v>102324188</v>
      </c>
      <c r="C1146" s="135" t="s">
        <v>762</v>
      </c>
      <c r="D1146" s="136" t="s">
        <v>297</v>
      </c>
      <c r="E1146" s="135" t="s">
        <v>4</v>
      </c>
      <c r="F1146" s="135" t="s">
        <v>25</v>
      </c>
      <c r="G1146" s="137">
        <f>IF(Data_Siswa[[#This Row],[Nama]]="","",IF(F1146=F1145,G1145,G1145+1))</f>
        <v>34</v>
      </c>
      <c r="H1146" s="137" t="str">
        <f>CONCATENATE(Data_Siswa[[#This Row],[Kelas]],"-",COUNTIF(Data_Siswa[[#Headers],[Kelas]]:Data_Siswa[[#This Row],[Kelas]],Data_Siswa[[#This Row],[Kelas]]))</f>
        <v>12 RPL 2-27</v>
      </c>
    </row>
    <row r="1147" spans="1:8" x14ac:dyDescent="0.3">
      <c r="A1147" s="134">
        <f>IF(Data_Siswa[[#This Row],[Nama]]="","",COUNTA(Data_Siswa[[#Headers],[Nama]]:Data_Siswa[[#This Row],[Nama]])-1)</f>
        <v>1143</v>
      </c>
      <c r="B1147" s="135">
        <v>102324189</v>
      </c>
      <c r="C1147" s="135" t="s">
        <v>763</v>
      </c>
      <c r="D1147" s="136" t="s">
        <v>298</v>
      </c>
      <c r="E1147" s="135" t="s">
        <v>4</v>
      </c>
      <c r="F1147" s="135" t="s">
        <v>25</v>
      </c>
      <c r="G1147" s="137">
        <f>IF(Data_Siswa[[#This Row],[Nama]]="","",IF(F1147=F1146,G1146,G1146+1))</f>
        <v>34</v>
      </c>
      <c r="H1147" s="137" t="str">
        <f>CONCATENATE(Data_Siswa[[#This Row],[Kelas]],"-",COUNTIF(Data_Siswa[[#Headers],[Kelas]]:Data_Siswa[[#This Row],[Kelas]],Data_Siswa[[#This Row],[Kelas]]))</f>
        <v>12 RPL 2-28</v>
      </c>
    </row>
    <row r="1148" spans="1:8" x14ac:dyDescent="0.3">
      <c r="A1148" s="134">
        <f>IF(Data_Siswa[[#This Row],[Nama]]="","",COUNTA(Data_Siswa[[#Headers],[Nama]]:Data_Siswa[[#This Row],[Nama]])-1)</f>
        <v>1144</v>
      </c>
      <c r="B1148" s="135">
        <v>102324194</v>
      </c>
      <c r="C1148" s="135" t="s">
        <v>767</v>
      </c>
      <c r="D1148" s="136" t="s">
        <v>302</v>
      </c>
      <c r="E1148" s="135" t="s">
        <v>4</v>
      </c>
      <c r="F1148" s="135" t="s">
        <v>25</v>
      </c>
      <c r="G1148" s="137">
        <f>IF(Data_Siswa[[#This Row],[Nama]]="","",IF(F1148=F1147,G1147,G1147+1))</f>
        <v>34</v>
      </c>
      <c r="H1148" s="137" t="str">
        <f>CONCATENATE(Data_Siswa[[#This Row],[Kelas]],"-",COUNTIF(Data_Siswa[[#Headers],[Kelas]]:Data_Siswa[[#This Row],[Kelas]],Data_Siswa[[#This Row],[Kelas]]))</f>
        <v>12 RPL 2-29</v>
      </c>
    </row>
    <row r="1149" spans="1:8" x14ac:dyDescent="0.3">
      <c r="A1149" s="134">
        <f>IF(Data_Siswa[[#This Row],[Nama]]="","",COUNTA(Data_Siswa[[#Headers],[Nama]]:Data_Siswa[[#This Row],[Nama]])-1)</f>
        <v>1145</v>
      </c>
      <c r="B1149" s="135">
        <v>102324198</v>
      </c>
      <c r="C1149" s="135" t="s">
        <v>771</v>
      </c>
      <c r="D1149" s="136" t="s">
        <v>306</v>
      </c>
      <c r="E1149" s="135" t="s">
        <v>3</v>
      </c>
      <c r="F1149" s="135" t="s">
        <v>25</v>
      </c>
      <c r="G1149" s="137">
        <f>IF(Data_Siswa[[#This Row],[Nama]]="","",IF(F1149=F1148,G1148,G1148+1))</f>
        <v>34</v>
      </c>
      <c r="H1149" s="137" t="str">
        <f>CONCATENATE(Data_Siswa[[#This Row],[Kelas]],"-",COUNTIF(Data_Siswa[[#Headers],[Kelas]]:Data_Siswa[[#This Row],[Kelas]],Data_Siswa[[#This Row],[Kelas]]))</f>
        <v>12 RPL 2-30</v>
      </c>
    </row>
    <row r="1150" spans="1:8" x14ac:dyDescent="0.3">
      <c r="A1150" s="134">
        <f>IF(Data_Siswa[[#This Row],[Nama]]="","",COUNTA(Data_Siswa[[#Headers],[Nama]]:Data_Siswa[[#This Row],[Nama]])-1)</f>
        <v>1146</v>
      </c>
      <c r="B1150" s="135">
        <v>102324204</v>
      </c>
      <c r="C1150" s="135" t="s">
        <v>777</v>
      </c>
      <c r="D1150" s="136" t="s">
        <v>312</v>
      </c>
      <c r="E1150" s="135" t="s">
        <v>4</v>
      </c>
      <c r="F1150" s="135" t="s">
        <v>25</v>
      </c>
      <c r="G1150" s="137">
        <f>IF(Data_Siswa[[#This Row],[Nama]]="","",IF(F1150=F1149,G1149,G1149+1))</f>
        <v>34</v>
      </c>
      <c r="H1150" s="137" t="str">
        <f>CONCATENATE(Data_Siswa[[#This Row],[Kelas]],"-",COUNTIF(Data_Siswa[[#Headers],[Kelas]]:Data_Siswa[[#This Row],[Kelas]],Data_Siswa[[#This Row],[Kelas]]))</f>
        <v>12 RPL 2-31</v>
      </c>
    </row>
    <row r="1151" spans="1:8" x14ac:dyDescent="0.3">
      <c r="A1151" s="134">
        <f>IF(Data_Siswa[[#This Row],[Nama]]="","",COUNTA(Data_Siswa[[#Headers],[Nama]]:Data_Siswa[[#This Row],[Nama]])-1)</f>
        <v>1147</v>
      </c>
      <c r="B1151" s="135">
        <v>102324206</v>
      </c>
      <c r="C1151" s="135" t="s">
        <v>779</v>
      </c>
      <c r="D1151" s="136" t="s">
        <v>314</v>
      </c>
      <c r="E1151" s="135" t="s">
        <v>3</v>
      </c>
      <c r="F1151" s="135" t="s">
        <v>25</v>
      </c>
      <c r="G1151" s="137">
        <f>IF(Data_Siswa[[#This Row],[Nama]]="","",IF(F1151=F1150,G1150,G1150+1))</f>
        <v>34</v>
      </c>
      <c r="H1151" s="137" t="str">
        <f>CONCATENATE(Data_Siswa[[#This Row],[Kelas]],"-",COUNTIF(Data_Siswa[[#Headers],[Kelas]]:Data_Siswa[[#This Row],[Kelas]],Data_Siswa[[#This Row],[Kelas]]))</f>
        <v>12 RPL 2-32</v>
      </c>
    </row>
    <row r="1152" spans="1:8" x14ac:dyDescent="0.3">
      <c r="A1152" s="134">
        <f>IF(Data_Siswa[[#This Row],[Nama]]="","",COUNTA(Data_Siswa[[#Headers],[Nama]]:Data_Siswa[[#This Row],[Nama]])-1)</f>
        <v>1148</v>
      </c>
      <c r="B1152" s="135">
        <v>102324207</v>
      </c>
      <c r="C1152" s="135" t="s">
        <v>780</v>
      </c>
      <c r="D1152" s="136" t="s">
        <v>315</v>
      </c>
      <c r="E1152" s="135" t="s">
        <v>3</v>
      </c>
      <c r="F1152" s="135" t="s">
        <v>25</v>
      </c>
      <c r="G1152" s="137">
        <f>IF(Data_Siswa[[#This Row],[Nama]]="","",IF(F1152=F1151,G1151,G1151+1))</f>
        <v>34</v>
      </c>
      <c r="H1152" s="137" t="str">
        <f>CONCATENATE(Data_Siswa[[#This Row],[Kelas]],"-",COUNTIF(Data_Siswa[[#Headers],[Kelas]]:Data_Siswa[[#This Row],[Kelas]],Data_Siswa[[#This Row],[Kelas]]))</f>
        <v>12 RPL 2-33</v>
      </c>
    </row>
    <row r="1153" spans="1:8" x14ac:dyDescent="0.3">
      <c r="A1153" s="134">
        <f>IF(Data_Siswa[[#This Row],[Nama]]="","",COUNTA(Data_Siswa[[#Headers],[Nama]]:Data_Siswa[[#This Row],[Nama]])-1)</f>
        <v>1149</v>
      </c>
      <c r="B1153" s="135">
        <v>102324211</v>
      </c>
      <c r="C1153" s="135" t="s">
        <v>784</v>
      </c>
      <c r="D1153" s="136" t="s">
        <v>319</v>
      </c>
      <c r="E1153" s="135" t="s">
        <v>3</v>
      </c>
      <c r="F1153" s="135" t="s">
        <v>25</v>
      </c>
      <c r="G1153" s="137">
        <f>IF(Data_Siswa[[#This Row],[Nama]]="","",IF(F1153=F1152,G1152,G1152+1))</f>
        <v>34</v>
      </c>
      <c r="H1153" s="137" t="str">
        <f>CONCATENATE(Data_Siswa[[#This Row],[Kelas]],"-",COUNTIF(Data_Siswa[[#Headers],[Kelas]]:Data_Siswa[[#This Row],[Kelas]],Data_Siswa[[#This Row],[Kelas]]))</f>
        <v>12 RPL 2-34</v>
      </c>
    </row>
    <row r="1154" spans="1:8" x14ac:dyDescent="0.3">
      <c r="A1154" s="134">
        <f>IF(Data_Siswa[[#This Row],[Nama]]="","",COUNTA(Data_Siswa[[#Headers],[Nama]]:Data_Siswa[[#This Row],[Nama]])-1)</f>
        <v>1150</v>
      </c>
      <c r="B1154" s="135">
        <v>102324552</v>
      </c>
      <c r="C1154" s="135" t="s">
        <v>3147</v>
      </c>
      <c r="D1154" s="136" t="s">
        <v>2103</v>
      </c>
      <c r="E1154" s="135" t="s">
        <v>4</v>
      </c>
      <c r="F1154" s="135" t="s">
        <v>25</v>
      </c>
      <c r="G1154" s="137">
        <f>IF(Data_Siswa[[#This Row],[Nama]]="","",IF(F1154=F1153,G1153,G1153+1))</f>
        <v>34</v>
      </c>
      <c r="H1154" s="137" t="str">
        <f>CONCATENATE(Data_Siswa[[#This Row],[Kelas]],"-",COUNTIF(Data_Siswa[[#Headers],[Kelas]]:Data_Siswa[[#This Row],[Kelas]],Data_Siswa[[#This Row],[Kelas]]))</f>
        <v>12 RPL 2-35</v>
      </c>
    </row>
    <row r="1155" spans="1:8" x14ac:dyDescent="0.3">
      <c r="A1155" s="134">
        <f>IF(Data_Siswa[[#This Row],[Nama]]="","",COUNTA(Data_Siswa[[#Headers],[Nama]]:Data_Siswa[[#This Row],[Nama]])-1)</f>
        <v>1151</v>
      </c>
      <c r="B1155" s="135">
        <v>102324134</v>
      </c>
      <c r="C1155" s="135" t="s">
        <v>709</v>
      </c>
      <c r="D1155" s="136" t="s">
        <v>248</v>
      </c>
      <c r="E1155" s="135" t="s">
        <v>4</v>
      </c>
      <c r="F1155" s="135" t="s">
        <v>26</v>
      </c>
      <c r="G1155" s="137">
        <f>IF(Data_Siswa[[#This Row],[Nama]]="","",IF(F1155=F1154,G1154,G1154+1))</f>
        <v>35</v>
      </c>
      <c r="H1155" s="137" t="str">
        <f>CONCATENATE(Data_Siswa[[#This Row],[Kelas]],"-",COUNTIF(Data_Siswa[[#Headers],[Kelas]]:Data_Siswa[[#This Row],[Kelas]],Data_Siswa[[#This Row],[Kelas]]))</f>
        <v>12 RPL 3-1</v>
      </c>
    </row>
    <row r="1156" spans="1:8" x14ac:dyDescent="0.3">
      <c r="A1156" s="134">
        <f>IF(Data_Siswa[[#This Row],[Nama]]="","",COUNTA(Data_Siswa[[#Headers],[Nama]]:Data_Siswa[[#This Row],[Nama]])-1)</f>
        <v>1152</v>
      </c>
      <c r="B1156" s="135">
        <v>102324147</v>
      </c>
      <c r="C1156" s="135" t="s">
        <v>720</v>
      </c>
      <c r="D1156" s="136" t="s">
        <v>259</v>
      </c>
      <c r="E1156" s="135" t="s">
        <v>4</v>
      </c>
      <c r="F1156" s="135" t="s">
        <v>26</v>
      </c>
      <c r="G1156" s="137">
        <f>IF(Data_Siswa[[#This Row],[Nama]]="","",IF(F1156=F1155,G1155,G1155+1))</f>
        <v>35</v>
      </c>
      <c r="H1156" s="137" t="str">
        <f>CONCATENATE(Data_Siswa[[#This Row],[Kelas]],"-",COUNTIF(Data_Siswa[[#Headers],[Kelas]]:Data_Siswa[[#This Row],[Kelas]],Data_Siswa[[#This Row],[Kelas]]))</f>
        <v>12 RPL 3-2</v>
      </c>
    </row>
    <row r="1157" spans="1:8" x14ac:dyDescent="0.3">
      <c r="A1157" s="134">
        <f>IF(Data_Siswa[[#This Row],[Nama]]="","",COUNTA(Data_Siswa[[#Headers],[Nama]]:Data_Siswa[[#This Row],[Nama]])-1)</f>
        <v>1153</v>
      </c>
      <c r="B1157" s="135">
        <v>102324154</v>
      </c>
      <c r="C1157" s="135" t="s">
        <v>727</v>
      </c>
      <c r="D1157" s="136" t="s">
        <v>266</v>
      </c>
      <c r="E1157" s="135" t="s">
        <v>4</v>
      </c>
      <c r="F1157" s="135" t="s">
        <v>26</v>
      </c>
      <c r="G1157" s="137">
        <f>IF(Data_Siswa[[#This Row],[Nama]]="","",IF(F1157=F1156,G1156,G1156+1))</f>
        <v>35</v>
      </c>
      <c r="H1157" s="137" t="str">
        <f>CONCATENATE(Data_Siswa[[#This Row],[Kelas]],"-",COUNTIF(Data_Siswa[[#Headers],[Kelas]]:Data_Siswa[[#This Row],[Kelas]],Data_Siswa[[#This Row],[Kelas]]))</f>
        <v>12 RPL 3-3</v>
      </c>
    </row>
    <row r="1158" spans="1:8" x14ac:dyDescent="0.3">
      <c r="A1158" s="134">
        <f>IF(Data_Siswa[[#This Row],[Nama]]="","",COUNTA(Data_Siswa[[#Headers],[Nama]]:Data_Siswa[[#This Row],[Nama]])-1)</f>
        <v>1154</v>
      </c>
      <c r="B1158" s="135">
        <v>102324156</v>
      </c>
      <c r="C1158" s="135" t="s">
        <v>729</v>
      </c>
      <c r="D1158" s="136" t="s">
        <v>267</v>
      </c>
      <c r="E1158" s="135" t="s">
        <v>4</v>
      </c>
      <c r="F1158" s="135" t="s">
        <v>26</v>
      </c>
      <c r="G1158" s="137">
        <f>IF(Data_Siswa[[#This Row],[Nama]]="","",IF(F1158=F1157,G1157,G1157+1))</f>
        <v>35</v>
      </c>
      <c r="H1158" s="137" t="str">
        <f>CONCATENATE(Data_Siswa[[#This Row],[Kelas]],"-",COUNTIF(Data_Siswa[[#Headers],[Kelas]]:Data_Siswa[[#This Row],[Kelas]],Data_Siswa[[#This Row],[Kelas]]))</f>
        <v>12 RPL 3-4</v>
      </c>
    </row>
    <row r="1159" spans="1:8" x14ac:dyDescent="0.3">
      <c r="A1159" s="134">
        <f>IF(Data_Siswa[[#This Row],[Nama]]="","",COUNTA(Data_Siswa[[#Headers],[Nama]]:Data_Siswa[[#This Row],[Nama]])-1)</f>
        <v>1155</v>
      </c>
      <c r="B1159" s="135">
        <v>102324157</v>
      </c>
      <c r="C1159" s="135" t="s">
        <v>730</v>
      </c>
      <c r="D1159" s="136" t="s">
        <v>268</v>
      </c>
      <c r="E1159" s="135" t="s">
        <v>4</v>
      </c>
      <c r="F1159" s="135" t="s">
        <v>26</v>
      </c>
      <c r="G1159" s="137">
        <f>IF(Data_Siswa[[#This Row],[Nama]]="","",IF(F1159=F1158,G1158,G1158+1))</f>
        <v>35</v>
      </c>
      <c r="H1159" s="137" t="str">
        <f>CONCATENATE(Data_Siswa[[#This Row],[Kelas]],"-",COUNTIF(Data_Siswa[[#Headers],[Kelas]]:Data_Siswa[[#This Row],[Kelas]],Data_Siswa[[#This Row],[Kelas]]))</f>
        <v>12 RPL 3-5</v>
      </c>
    </row>
    <row r="1160" spans="1:8" x14ac:dyDescent="0.3">
      <c r="A1160" s="134">
        <f>IF(Data_Siswa[[#This Row],[Nama]]="","",COUNTA(Data_Siswa[[#Headers],[Nama]]:Data_Siswa[[#This Row],[Nama]])-1)</f>
        <v>1156</v>
      </c>
      <c r="B1160" s="135">
        <v>102324160</v>
      </c>
      <c r="C1160" s="135" t="s">
        <v>733</v>
      </c>
      <c r="D1160" s="136" t="s">
        <v>271</v>
      </c>
      <c r="E1160" s="135" t="s">
        <v>4</v>
      </c>
      <c r="F1160" s="135" t="s">
        <v>26</v>
      </c>
      <c r="G1160" s="137">
        <f>IF(Data_Siswa[[#This Row],[Nama]]="","",IF(F1160=F1159,G1159,G1159+1))</f>
        <v>35</v>
      </c>
      <c r="H1160" s="137" t="str">
        <f>CONCATENATE(Data_Siswa[[#This Row],[Kelas]],"-",COUNTIF(Data_Siswa[[#Headers],[Kelas]]:Data_Siswa[[#This Row],[Kelas]],Data_Siswa[[#This Row],[Kelas]]))</f>
        <v>12 RPL 3-6</v>
      </c>
    </row>
    <row r="1161" spans="1:8" x14ac:dyDescent="0.3">
      <c r="A1161" s="134">
        <f>IF(Data_Siswa[[#This Row],[Nama]]="","",COUNTA(Data_Siswa[[#Headers],[Nama]]:Data_Siswa[[#This Row],[Nama]])-1)</f>
        <v>1157</v>
      </c>
      <c r="B1161" s="135">
        <v>102324163</v>
      </c>
      <c r="C1161" s="135" t="s">
        <v>736</v>
      </c>
      <c r="D1161" s="136" t="s">
        <v>274</v>
      </c>
      <c r="E1161" s="135" t="s">
        <v>3</v>
      </c>
      <c r="F1161" s="135" t="s">
        <v>26</v>
      </c>
      <c r="G1161" s="137">
        <f>IF(Data_Siswa[[#This Row],[Nama]]="","",IF(F1161=F1160,G1160,G1160+1))</f>
        <v>35</v>
      </c>
      <c r="H1161" s="137" t="str">
        <f>CONCATENATE(Data_Siswa[[#This Row],[Kelas]],"-",COUNTIF(Data_Siswa[[#Headers],[Kelas]]:Data_Siswa[[#This Row],[Kelas]],Data_Siswa[[#This Row],[Kelas]]))</f>
        <v>12 RPL 3-7</v>
      </c>
    </row>
    <row r="1162" spans="1:8" x14ac:dyDescent="0.3">
      <c r="A1162" s="134">
        <f>IF(Data_Siswa[[#This Row],[Nama]]="","",COUNTA(Data_Siswa[[#Headers],[Nama]]:Data_Siswa[[#This Row],[Nama]])-1)</f>
        <v>1158</v>
      </c>
      <c r="B1162" s="135">
        <v>102324165</v>
      </c>
      <c r="C1162" s="135" t="s">
        <v>738</v>
      </c>
      <c r="D1162" s="136" t="s">
        <v>276</v>
      </c>
      <c r="E1162" s="135" t="s">
        <v>4</v>
      </c>
      <c r="F1162" s="135" t="s">
        <v>26</v>
      </c>
      <c r="G1162" s="137">
        <f>IF(Data_Siswa[[#This Row],[Nama]]="","",IF(F1162=F1161,G1161,G1161+1))</f>
        <v>35</v>
      </c>
      <c r="H1162" s="137" t="str">
        <f>CONCATENATE(Data_Siswa[[#This Row],[Kelas]],"-",COUNTIF(Data_Siswa[[#Headers],[Kelas]]:Data_Siswa[[#This Row],[Kelas]],Data_Siswa[[#This Row],[Kelas]]))</f>
        <v>12 RPL 3-8</v>
      </c>
    </row>
    <row r="1163" spans="1:8" x14ac:dyDescent="0.3">
      <c r="A1163" s="134">
        <f>IF(Data_Siswa[[#This Row],[Nama]]="","",COUNTA(Data_Siswa[[#Headers],[Nama]]:Data_Siswa[[#This Row],[Nama]])-1)</f>
        <v>1159</v>
      </c>
      <c r="B1163" s="135">
        <v>102324166</v>
      </c>
      <c r="C1163" s="135" t="s">
        <v>739</v>
      </c>
      <c r="D1163" s="136" t="s">
        <v>2082</v>
      </c>
      <c r="E1163" s="135" t="s">
        <v>4</v>
      </c>
      <c r="F1163" s="135" t="s">
        <v>26</v>
      </c>
      <c r="G1163" s="137">
        <f>IF(Data_Siswa[[#This Row],[Nama]]="","",IF(F1163=F1162,G1162,G1162+1))</f>
        <v>35</v>
      </c>
      <c r="H1163" s="137" t="str">
        <f>CONCATENATE(Data_Siswa[[#This Row],[Kelas]],"-",COUNTIF(Data_Siswa[[#Headers],[Kelas]]:Data_Siswa[[#This Row],[Kelas]],Data_Siswa[[#This Row],[Kelas]]))</f>
        <v>12 RPL 3-9</v>
      </c>
    </row>
    <row r="1164" spans="1:8" x14ac:dyDescent="0.3">
      <c r="A1164" s="134">
        <f>IF(Data_Siswa[[#This Row],[Nama]]="","",COUNTA(Data_Siswa[[#Headers],[Nama]]:Data_Siswa[[#This Row],[Nama]])-1)</f>
        <v>1160</v>
      </c>
      <c r="B1164" s="135">
        <v>102324167</v>
      </c>
      <c r="C1164" s="135" t="s">
        <v>740</v>
      </c>
      <c r="D1164" s="136" t="s">
        <v>277</v>
      </c>
      <c r="E1164" s="135" t="s">
        <v>4</v>
      </c>
      <c r="F1164" s="135" t="s">
        <v>26</v>
      </c>
      <c r="G1164" s="137">
        <f>IF(Data_Siswa[[#This Row],[Nama]]="","",IF(F1164=F1163,G1163,G1163+1))</f>
        <v>35</v>
      </c>
      <c r="H1164" s="137" t="str">
        <f>CONCATENATE(Data_Siswa[[#This Row],[Kelas]],"-",COUNTIF(Data_Siswa[[#Headers],[Kelas]]:Data_Siswa[[#This Row],[Kelas]],Data_Siswa[[#This Row],[Kelas]]))</f>
        <v>12 RPL 3-10</v>
      </c>
    </row>
    <row r="1165" spans="1:8" x14ac:dyDescent="0.3">
      <c r="A1165" s="134">
        <f>IF(Data_Siswa[[#This Row],[Nama]]="","",COUNTA(Data_Siswa[[#Headers],[Nama]]:Data_Siswa[[#This Row],[Nama]])-1)</f>
        <v>1161</v>
      </c>
      <c r="B1165" s="135">
        <v>102324200</v>
      </c>
      <c r="C1165" s="135" t="s">
        <v>773</v>
      </c>
      <c r="D1165" s="136" t="s">
        <v>308</v>
      </c>
      <c r="E1165" s="135" t="s">
        <v>4</v>
      </c>
      <c r="F1165" s="135" t="s">
        <v>26</v>
      </c>
      <c r="G1165" s="137">
        <f>IF(Data_Siswa[[#This Row],[Nama]]="","",IF(F1165=F1164,G1164,G1164+1))</f>
        <v>35</v>
      </c>
      <c r="H1165" s="137" t="str">
        <f>CONCATENATE(Data_Siswa[[#This Row],[Kelas]],"-",COUNTIF(Data_Siswa[[#Headers],[Kelas]]:Data_Siswa[[#This Row],[Kelas]],Data_Siswa[[#This Row],[Kelas]]))</f>
        <v>12 RPL 3-11</v>
      </c>
    </row>
    <row r="1166" spans="1:8" x14ac:dyDescent="0.3">
      <c r="A1166" s="134">
        <f>IF(Data_Siswa[[#This Row],[Nama]]="","",COUNTA(Data_Siswa[[#Headers],[Nama]]:Data_Siswa[[#This Row],[Nama]])-1)</f>
        <v>1162</v>
      </c>
      <c r="B1166" s="135">
        <v>102324208</v>
      </c>
      <c r="C1166" s="135" t="s">
        <v>781</v>
      </c>
      <c r="D1166" s="136" t="s">
        <v>316</v>
      </c>
      <c r="E1166" s="135" t="s">
        <v>4</v>
      </c>
      <c r="F1166" s="135" t="s">
        <v>26</v>
      </c>
      <c r="G1166" s="137">
        <f>IF(Data_Siswa[[#This Row],[Nama]]="","",IF(F1166=F1165,G1165,G1165+1))</f>
        <v>35</v>
      </c>
      <c r="H1166" s="137" t="str">
        <f>CONCATENATE(Data_Siswa[[#This Row],[Kelas]],"-",COUNTIF(Data_Siswa[[#Headers],[Kelas]]:Data_Siswa[[#This Row],[Kelas]],Data_Siswa[[#This Row],[Kelas]]))</f>
        <v>12 RPL 3-12</v>
      </c>
    </row>
    <row r="1167" spans="1:8" x14ac:dyDescent="0.3">
      <c r="A1167" s="134">
        <f>IF(Data_Siswa[[#This Row],[Nama]]="","",COUNTA(Data_Siswa[[#Headers],[Nama]]:Data_Siswa[[#This Row],[Nama]])-1)</f>
        <v>1163</v>
      </c>
      <c r="B1167" s="135">
        <v>102324210</v>
      </c>
      <c r="C1167" s="135" t="s">
        <v>783</v>
      </c>
      <c r="D1167" s="136" t="s">
        <v>318</v>
      </c>
      <c r="E1167" s="135" t="s">
        <v>4</v>
      </c>
      <c r="F1167" s="135" t="s">
        <v>26</v>
      </c>
      <c r="G1167" s="137">
        <f>IF(Data_Siswa[[#This Row],[Nama]]="","",IF(F1167=F1166,G1166,G1166+1))</f>
        <v>35</v>
      </c>
      <c r="H1167" s="137" t="str">
        <f>CONCATENATE(Data_Siswa[[#This Row],[Kelas]],"-",COUNTIF(Data_Siswa[[#Headers],[Kelas]]:Data_Siswa[[#This Row],[Kelas]],Data_Siswa[[#This Row],[Kelas]]))</f>
        <v>12 RPL 3-13</v>
      </c>
    </row>
    <row r="1168" spans="1:8" x14ac:dyDescent="0.3">
      <c r="A1168" s="134">
        <f>IF(Data_Siswa[[#This Row],[Nama]]="","",COUNTA(Data_Siswa[[#Headers],[Nama]]:Data_Siswa[[#This Row],[Nama]])-1)</f>
        <v>1164</v>
      </c>
      <c r="B1168" s="135">
        <v>102324212</v>
      </c>
      <c r="C1168" s="135" t="s">
        <v>785</v>
      </c>
      <c r="D1168" s="136" t="s">
        <v>320</v>
      </c>
      <c r="E1168" s="135" t="s">
        <v>4</v>
      </c>
      <c r="F1168" s="135" t="s">
        <v>26</v>
      </c>
      <c r="G1168" s="137">
        <f>IF(Data_Siswa[[#This Row],[Nama]]="","",IF(F1168=F1167,G1167,G1167+1))</f>
        <v>35</v>
      </c>
      <c r="H1168" s="137" t="str">
        <f>CONCATENATE(Data_Siswa[[#This Row],[Kelas]],"-",COUNTIF(Data_Siswa[[#Headers],[Kelas]]:Data_Siswa[[#This Row],[Kelas]],Data_Siswa[[#This Row],[Kelas]]))</f>
        <v>12 RPL 3-14</v>
      </c>
    </row>
    <row r="1169" spans="1:8" x14ac:dyDescent="0.3">
      <c r="A1169" s="134">
        <f>IF(Data_Siswa[[#This Row],[Nama]]="","",COUNTA(Data_Siswa[[#Headers],[Nama]]:Data_Siswa[[#This Row],[Nama]])-1)</f>
        <v>1165</v>
      </c>
      <c r="B1169" s="135">
        <v>102324213</v>
      </c>
      <c r="C1169" s="135" t="s">
        <v>786</v>
      </c>
      <c r="D1169" s="136" t="s">
        <v>321</v>
      </c>
      <c r="E1169" s="135" t="s">
        <v>3</v>
      </c>
      <c r="F1169" s="135" t="s">
        <v>26</v>
      </c>
      <c r="G1169" s="137">
        <f>IF(Data_Siswa[[#This Row],[Nama]]="","",IF(F1169=F1168,G1168,G1168+1))</f>
        <v>35</v>
      </c>
      <c r="H1169" s="137" t="str">
        <f>CONCATENATE(Data_Siswa[[#This Row],[Kelas]],"-",COUNTIF(Data_Siswa[[#Headers],[Kelas]]:Data_Siswa[[#This Row],[Kelas]],Data_Siswa[[#This Row],[Kelas]]))</f>
        <v>12 RPL 3-15</v>
      </c>
    </row>
    <row r="1170" spans="1:8" x14ac:dyDescent="0.3">
      <c r="A1170" s="134">
        <f>IF(Data_Siswa[[#This Row],[Nama]]="","",COUNTA(Data_Siswa[[#Headers],[Nama]]:Data_Siswa[[#This Row],[Nama]])-1)</f>
        <v>1166</v>
      </c>
      <c r="B1170" s="135">
        <v>102324214</v>
      </c>
      <c r="C1170" s="135" t="s">
        <v>787</v>
      </c>
      <c r="D1170" s="136" t="s">
        <v>322</v>
      </c>
      <c r="E1170" s="135" t="s">
        <v>4</v>
      </c>
      <c r="F1170" s="135" t="s">
        <v>26</v>
      </c>
      <c r="G1170" s="137">
        <f>IF(Data_Siswa[[#This Row],[Nama]]="","",IF(F1170=F1169,G1169,G1169+1))</f>
        <v>35</v>
      </c>
      <c r="H1170" s="137" t="str">
        <f>CONCATENATE(Data_Siswa[[#This Row],[Kelas]],"-",COUNTIF(Data_Siswa[[#Headers],[Kelas]]:Data_Siswa[[#This Row],[Kelas]],Data_Siswa[[#This Row],[Kelas]]))</f>
        <v>12 RPL 3-16</v>
      </c>
    </row>
    <row r="1171" spans="1:8" x14ac:dyDescent="0.3">
      <c r="A1171" s="134">
        <f>IF(Data_Siswa[[#This Row],[Nama]]="","",COUNTA(Data_Siswa[[#Headers],[Nama]]:Data_Siswa[[#This Row],[Nama]])-1)</f>
        <v>1167</v>
      </c>
      <c r="B1171" s="135">
        <v>102324215</v>
      </c>
      <c r="C1171" s="135" t="s">
        <v>788</v>
      </c>
      <c r="D1171" s="136" t="s">
        <v>323</v>
      </c>
      <c r="E1171" s="135" t="s">
        <v>4</v>
      </c>
      <c r="F1171" s="135" t="s">
        <v>26</v>
      </c>
      <c r="G1171" s="137">
        <f>IF(Data_Siswa[[#This Row],[Nama]]="","",IF(F1171=F1170,G1170,G1170+1))</f>
        <v>35</v>
      </c>
      <c r="H1171" s="137" t="str">
        <f>CONCATENATE(Data_Siswa[[#This Row],[Kelas]],"-",COUNTIF(Data_Siswa[[#Headers],[Kelas]]:Data_Siswa[[#This Row],[Kelas]],Data_Siswa[[#This Row],[Kelas]]))</f>
        <v>12 RPL 3-17</v>
      </c>
    </row>
    <row r="1172" spans="1:8" x14ac:dyDescent="0.3">
      <c r="A1172" s="134">
        <f>IF(Data_Siswa[[#This Row],[Nama]]="","",COUNTA(Data_Siswa[[#Headers],[Nama]]:Data_Siswa[[#This Row],[Nama]])-1)</f>
        <v>1168</v>
      </c>
      <c r="B1172" s="135">
        <v>102324220</v>
      </c>
      <c r="C1172" s="135" t="s">
        <v>793</v>
      </c>
      <c r="D1172" s="136" t="s">
        <v>328</v>
      </c>
      <c r="E1172" s="135" t="s">
        <v>4</v>
      </c>
      <c r="F1172" s="135" t="s">
        <v>26</v>
      </c>
      <c r="G1172" s="137">
        <f>IF(Data_Siswa[[#This Row],[Nama]]="","",IF(F1172=F1171,G1171,G1171+1))</f>
        <v>35</v>
      </c>
      <c r="H1172" s="137" t="str">
        <f>CONCATENATE(Data_Siswa[[#This Row],[Kelas]],"-",COUNTIF(Data_Siswa[[#Headers],[Kelas]]:Data_Siswa[[#This Row],[Kelas]],Data_Siswa[[#This Row],[Kelas]]))</f>
        <v>12 RPL 3-18</v>
      </c>
    </row>
    <row r="1173" spans="1:8" x14ac:dyDescent="0.3">
      <c r="A1173" s="134">
        <f>IF(Data_Siswa[[#This Row],[Nama]]="","",COUNTA(Data_Siswa[[#Headers],[Nama]]:Data_Siswa[[#This Row],[Nama]])-1)</f>
        <v>1169</v>
      </c>
      <c r="B1173" s="135">
        <v>102324221</v>
      </c>
      <c r="C1173" s="135" t="s">
        <v>794</v>
      </c>
      <c r="D1173" s="136" t="s">
        <v>329</v>
      </c>
      <c r="E1173" s="135" t="s">
        <v>4</v>
      </c>
      <c r="F1173" s="135" t="s">
        <v>26</v>
      </c>
      <c r="G1173" s="137">
        <f>IF(Data_Siswa[[#This Row],[Nama]]="","",IF(F1173=F1172,G1172,G1172+1))</f>
        <v>35</v>
      </c>
      <c r="H1173" s="137" t="str">
        <f>CONCATENATE(Data_Siswa[[#This Row],[Kelas]],"-",COUNTIF(Data_Siswa[[#Headers],[Kelas]]:Data_Siswa[[#This Row],[Kelas]],Data_Siswa[[#This Row],[Kelas]]))</f>
        <v>12 RPL 3-19</v>
      </c>
    </row>
    <row r="1174" spans="1:8" x14ac:dyDescent="0.3">
      <c r="A1174" s="134">
        <f>IF(Data_Siswa[[#This Row],[Nama]]="","",COUNTA(Data_Siswa[[#Headers],[Nama]]:Data_Siswa[[#This Row],[Nama]])-1)</f>
        <v>1170</v>
      </c>
      <c r="B1174" s="135">
        <v>102324229</v>
      </c>
      <c r="C1174" s="135" t="s">
        <v>800</v>
      </c>
      <c r="D1174" s="136" t="s">
        <v>335</v>
      </c>
      <c r="E1174" s="135" t="s">
        <v>4</v>
      </c>
      <c r="F1174" s="135" t="s">
        <v>26</v>
      </c>
      <c r="G1174" s="137">
        <f>IF(Data_Siswa[[#This Row],[Nama]]="","",IF(F1174=F1173,G1173,G1173+1))</f>
        <v>35</v>
      </c>
      <c r="H1174" s="137" t="str">
        <f>CONCATENATE(Data_Siswa[[#This Row],[Kelas]],"-",COUNTIF(Data_Siswa[[#Headers],[Kelas]]:Data_Siswa[[#This Row],[Kelas]],Data_Siswa[[#This Row],[Kelas]]))</f>
        <v>12 RPL 3-20</v>
      </c>
    </row>
    <row r="1175" spans="1:8" x14ac:dyDescent="0.3">
      <c r="A1175" s="134">
        <f>IF(Data_Siswa[[#This Row],[Nama]]="","",COUNTA(Data_Siswa[[#Headers],[Nama]]:Data_Siswa[[#This Row],[Nama]])-1)</f>
        <v>1171</v>
      </c>
      <c r="B1175" s="135">
        <v>102324237</v>
      </c>
      <c r="C1175" s="135" t="s">
        <v>808</v>
      </c>
      <c r="D1175" s="136" t="s">
        <v>342</v>
      </c>
      <c r="E1175" s="135" t="s">
        <v>4</v>
      </c>
      <c r="F1175" s="135" t="s">
        <v>26</v>
      </c>
      <c r="G1175" s="137">
        <f>IF(Data_Siswa[[#This Row],[Nama]]="","",IF(F1175=F1174,G1174,G1174+1))</f>
        <v>35</v>
      </c>
      <c r="H1175" s="137" t="str">
        <f>CONCATENATE(Data_Siswa[[#This Row],[Kelas]],"-",COUNTIF(Data_Siswa[[#Headers],[Kelas]]:Data_Siswa[[#This Row],[Kelas]],Data_Siswa[[#This Row],[Kelas]]))</f>
        <v>12 RPL 3-21</v>
      </c>
    </row>
    <row r="1176" spans="1:8" x14ac:dyDescent="0.3">
      <c r="A1176" s="134">
        <f>IF(Data_Siswa[[#This Row],[Nama]]="","",COUNTA(Data_Siswa[[#Headers],[Nama]]:Data_Siswa[[#This Row],[Nama]])-1)</f>
        <v>1172</v>
      </c>
      <c r="B1176" s="135">
        <v>102324244</v>
      </c>
      <c r="C1176" s="135" t="s">
        <v>815</v>
      </c>
      <c r="D1176" s="136" t="s">
        <v>348</v>
      </c>
      <c r="E1176" s="135" t="s">
        <v>4</v>
      </c>
      <c r="F1176" s="135" t="s">
        <v>26</v>
      </c>
      <c r="G1176" s="137">
        <f>IF(Data_Siswa[[#This Row],[Nama]]="","",IF(F1176=F1175,G1175,G1175+1))</f>
        <v>35</v>
      </c>
      <c r="H1176" s="137" t="str">
        <f>CONCATENATE(Data_Siswa[[#This Row],[Kelas]],"-",COUNTIF(Data_Siswa[[#Headers],[Kelas]]:Data_Siswa[[#This Row],[Kelas]],Data_Siswa[[#This Row],[Kelas]]))</f>
        <v>12 RPL 3-22</v>
      </c>
    </row>
    <row r="1177" spans="1:8" x14ac:dyDescent="0.3">
      <c r="A1177" s="134">
        <f>IF(Data_Siswa[[#This Row],[Nama]]="","",COUNTA(Data_Siswa[[#Headers],[Nama]]:Data_Siswa[[#This Row],[Nama]])-1)</f>
        <v>1173</v>
      </c>
      <c r="B1177" s="135">
        <v>102324246</v>
      </c>
      <c r="C1177" s="135" t="s">
        <v>817</v>
      </c>
      <c r="D1177" s="136" t="s">
        <v>350</v>
      </c>
      <c r="E1177" s="135" t="s">
        <v>4</v>
      </c>
      <c r="F1177" s="135" t="s">
        <v>26</v>
      </c>
      <c r="G1177" s="137">
        <f>IF(Data_Siswa[[#This Row],[Nama]]="","",IF(F1177=F1176,G1176,G1176+1))</f>
        <v>35</v>
      </c>
      <c r="H1177" s="137" t="str">
        <f>CONCATENATE(Data_Siswa[[#This Row],[Kelas]],"-",COUNTIF(Data_Siswa[[#Headers],[Kelas]]:Data_Siswa[[#This Row],[Kelas]],Data_Siswa[[#This Row],[Kelas]]))</f>
        <v>12 RPL 3-23</v>
      </c>
    </row>
    <row r="1178" spans="1:8" x14ac:dyDescent="0.3">
      <c r="A1178" s="134">
        <f>IF(Data_Siswa[[#This Row],[Nama]]="","",COUNTA(Data_Siswa[[#Headers],[Nama]]:Data_Siswa[[#This Row],[Nama]])-1)</f>
        <v>1174</v>
      </c>
      <c r="B1178" s="135">
        <v>102324250</v>
      </c>
      <c r="C1178" s="135" t="s">
        <v>820</v>
      </c>
      <c r="D1178" s="136" t="s">
        <v>353</v>
      </c>
      <c r="E1178" s="135" t="s">
        <v>4</v>
      </c>
      <c r="F1178" s="135" t="s">
        <v>26</v>
      </c>
      <c r="G1178" s="137">
        <f>IF(Data_Siswa[[#This Row],[Nama]]="","",IF(F1178=F1177,G1177,G1177+1))</f>
        <v>35</v>
      </c>
      <c r="H1178" s="137" t="str">
        <f>CONCATENATE(Data_Siswa[[#This Row],[Kelas]],"-",COUNTIF(Data_Siswa[[#Headers],[Kelas]]:Data_Siswa[[#This Row],[Kelas]],Data_Siswa[[#This Row],[Kelas]]))</f>
        <v>12 RPL 3-24</v>
      </c>
    </row>
    <row r="1179" spans="1:8" x14ac:dyDescent="0.3">
      <c r="A1179" s="134">
        <f>IF(Data_Siswa[[#This Row],[Nama]]="","",COUNTA(Data_Siswa[[#Headers],[Nama]]:Data_Siswa[[#This Row],[Nama]])-1)</f>
        <v>1175</v>
      </c>
      <c r="B1179" s="135">
        <v>102324251</v>
      </c>
      <c r="C1179" s="135" t="s">
        <v>821</v>
      </c>
      <c r="D1179" s="136" t="s">
        <v>354</v>
      </c>
      <c r="E1179" s="135" t="s">
        <v>4</v>
      </c>
      <c r="F1179" s="135" t="s">
        <v>26</v>
      </c>
      <c r="G1179" s="137">
        <f>IF(Data_Siswa[[#This Row],[Nama]]="","",IF(F1179=F1178,G1178,G1178+1))</f>
        <v>35</v>
      </c>
      <c r="H1179" s="137" t="str">
        <f>CONCATENATE(Data_Siswa[[#This Row],[Kelas]],"-",COUNTIF(Data_Siswa[[#Headers],[Kelas]]:Data_Siswa[[#This Row],[Kelas]],Data_Siswa[[#This Row],[Kelas]]))</f>
        <v>12 RPL 3-25</v>
      </c>
    </row>
    <row r="1180" spans="1:8" x14ac:dyDescent="0.3">
      <c r="A1180" s="134">
        <f>IF(Data_Siswa[[#This Row],[Nama]]="","",COUNTA(Data_Siswa[[#Headers],[Nama]]:Data_Siswa[[#This Row],[Nama]])-1)</f>
        <v>1176</v>
      </c>
      <c r="B1180" s="135">
        <v>102324252</v>
      </c>
      <c r="C1180" s="135" t="s">
        <v>822</v>
      </c>
      <c r="D1180" s="136" t="s">
        <v>355</v>
      </c>
      <c r="E1180" s="135" t="s">
        <v>4</v>
      </c>
      <c r="F1180" s="135" t="s">
        <v>26</v>
      </c>
      <c r="G1180" s="137">
        <f>IF(Data_Siswa[[#This Row],[Nama]]="","",IF(F1180=F1179,G1179,G1179+1))</f>
        <v>35</v>
      </c>
      <c r="H1180" s="137" t="str">
        <f>CONCATENATE(Data_Siswa[[#This Row],[Kelas]],"-",COUNTIF(Data_Siswa[[#Headers],[Kelas]]:Data_Siswa[[#This Row],[Kelas]],Data_Siswa[[#This Row],[Kelas]]))</f>
        <v>12 RPL 3-26</v>
      </c>
    </row>
    <row r="1181" spans="1:8" x14ac:dyDescent="0.3">
      <c r="A1181" s="134">
        <f>IF(Data_Siswa[[#This Row],[Nama]]="","",COUNTA(Data_Siswa[[#Headers],[Nama]]:Data_Siswa[[#This Row],[Nama]])-1)</f>
        <v>1177</v>
      </c>
      <c r="B1181" s="135">
        <v>102324253</v>
      </c>
      <c r="C1181" s="135" t="s">
        <v>823</v>
      </c>
      <c r="D1181" s="136" t="s">
        <v>356</v>
      </c>
      <c r="E1181" s="135" t="s">
        <v>4</v>
      </c>
      <c r="F1181" s="135" t="s">
        <v>26</v>
      </c>
      <c r="G1181" s="137">
        <f>IF(Data_Siswa[[#This Row],[Nama]]="","",IF(F1181=F1180,G1180,G1180+1))</f>
        <v>35</v>
      </c>
      <c r="H1181" s="137" t="str">
        <f>CONCATENATE(Data_Siswa[[#This Row],[Kelas]],"-",COUNTIF(Data_Siswa[[#Headers],[Kelas]]:Data_Siswa[[#This Row],[Kelas]],Data_Siswa[[#This Row],[Kelas]]))</f>
        <v>12 RPL 3-27</v>
      </c>
    </row>
    <row r="1182" spans="1:8" x14ac:dyDescent="0.3">
      <c r="A1182" s="134">
        <f>IF(Data_Siswa[[#This Row],[Nama]]="","",COUNTA(Data_Siswa[[#Headers],[Nama]]:Data_Siswa[[#This Row],[Nama]])-1)</f>
        <v>1178</v>
      </c>
      <c r="B1182" s="135">
        <v>102324260</v>
      </c>
      <c r="C1182" s="135" t="s">
        <v>829</v>
      </c>
      <c r="D1182" s="136" t="s">
        <v>362</v>
      </c>
      <c r="E1182" s="135" t="s">
        <v>4</v>
      </c>
      <c r="F1182" s="135" t="s">
        <v>26</v>
      </c>
      <c r="G1182" s="137">
        <f>IF(Data_Siswa[[#This Row],[Nama]]="","",IF(F1182=F1181,G1181,G1181+1))</f>
        <v>35</v>
      </c>
      <c r="H1182" s="137" t="str">
        <f>CONCATENATE(Data_Siswa[[#This Row],[Kelas]],"-",COUNTIF(Data_Siswa[[#Headers],[Kelas]]:Data_Siswa[[#This Row],[Kelas]],Data_Siswa[[#This Row],[Kelas]]))</f>
        <v>12 RPL 3-28</v>
      </c>
    </row>
    <row r="1183" spans="1:8" x14ac:dyDescent="0.3">
      <c r="A1183" s="134">
        <f>IF(Data_Siswa[[#This Row],[Nama]]="","",COUNTA(Data_Siswa[[#Headers],[Nama]]:Data_Siswa[[#This Row],[Nama]])-1)</f>
        <v>1179</v>
      </c>
      <c r="B1183" s="135">
        <v>102324261</v>
      </c>
      <c r="C1183" s="135" t="s">
        <v>830</v>
      </c>
      <c r="D1183" s="136" t="s">
        <v>363</v>
      </c>
      <c r="E1183" s="135" t="s">
        <v>3</v>
      </c>
      <c r="F1183" s="135" t="s">
        <v>26</v>
      </c>
      <c r="G1183" s="137">
        <f>IF(Data_Siswa[[#This Row],[Nama]]="","",IF(F1183=F1182,G1182,G1182+1))</f>
        <v>35</v>
      </c>
      <c r="H1183" s="137" t="str">
        <f>CONCATENATE(Data_Siswa[[#This Row],[Kelas]],"-",COUNTIF(Data_Siswa[[#Headers],[Kelas]]:Data_Siswa[[#This Row],[Kelas]],Data_Siswa[[#This Row],[Kelas]]))</f>
        <v>12 RPL 3-29</v>
      </c>
    </row>
    <row r="1184" spans="1:8" x14ac:dyDescent="0.3">
      <c r="A1184" s="134">
        <f>IF(Data_Siswa[[#This Row],[Nama]]="","",COUNTA(Data_Siswa[[#Headers],[Nama]]:Data_Siswa[[#This Row],[Nama]])-1)</f>
        <v>1180</v>
      </c>
      <c r="B1184" s="135">
        <v>102324262</v>
      </c>
      <c r="C1184" s="135" t="s">
        <v>831</v>
      </c>
      <c r="D1184" s="136" t="s">
        <v>606</v>
      </c>
      <c r="E1184" s="135" t="s">
        <v>4</v>
      </c>
      <c r="F1184" s="135" t="s">
        <v>26</v>
      </c>
      <c r="G1184" s="137">
        <f>IF(Data_Siswa[[#This Row],[Nama]]="","",IF(F1184=F1183,G1183,G1183+1))</f>
        <v>35</v>
      </c>
      <c r="H1184" s="137" t="str">
        <f>CONCATENATE(Data_Siswa[[#This Row],[Kelas]],"-",COUNTIF(Data_Siswa[[#Headers],[Kelas]]:Data_Siswa[[#This Row],[Kelas]],Data_Siswa[[#This Row],[Kelas]]))</f>
        <v>12 RPL 3-30</v>
      </c>
    </row>
    <row r="1185" spans="1:8" x14ac:dyDescent="0.3">
      <c r="A1185" s="134">
        <f>IF(Data_Siswa[[#This Row],[Nama]]="","",COUNTA(Data_Siswa[[#Headers],[Nama]]:Data_Siswa[[#This Row],[Nama]])-1)</f>
        <v>1181</v>
      </c>
      <c r="B1185" s="135">
        <v>102324264</v>
      </c>
      <c r="C1185" s="135" t="s">
        <v>833</v>
      </c>
      <c r="D1185" s="136" t="s">
        <v>365</v>
      </c>
      <c r="E1185" s="135" t="s">
        <v>4</v>
      </c>
      <c r="F1185" s="135" t="s">
        <v>26</v>
      </c>
      <c r="G1185" s="137">
        <f>IF(Data_Siswa[[#This Row],[Nama]]="","",IF(F1185=F1184,G1184,G1184+1))</f>
        <v>35</v>
      </c>
      <c r="H1185" s="137" t="str">
        <f>CONCATENATE(Data_Siswa[[#This Row],[Kelas]],"-",COUNTIF(Data_Siswa[[#Headers],[Kelas]]:Data_Siswa[[#This Row],[Kelas]],Data_Siswa[[#This Row],[Kelas]]))</f>
        <v>12 RPL 3-31</v>
      </c>
    </row>
    <row r="1186" spans="1:8" x14ac:dyDescent="0.3">
      <c r="A1186" s="134">
        <f>IF(Data_Siswa[[#This Row],[Nama]]="","",COUNTA(Data_Siswa[[#Headers],[Nama]]:Data_Siswa[[#This Row],[Nama]])-1)</f>
        <v>1182</v>
      </c>
      <c r="B1186" s="135">
        <v>102324272</v>
      </c>
      <c r="C1186" s="135" t="s">
        <v>841</v>
      </c>
      <c r="D1186" s="136" t="s">
        <v>372</v>
      </c>
      <c r="E1186" s="135" t="s">
        <v>4</v>
      </c>
      <c r="F1186" s="135" t="s">
        <v>26</v>
      </c>
      <c r="G1186" s="137">
        <f>IF(Data_Siswa[[#This Row],[Nama]]="","",IF(F1186=F1185,G1185,G1185+1))</f>
        <v>35</v>
      </c>
      <c r="H1186" s="137" t="str">
        <f>CONCATENATE(Data_Siswa[[#This Row],[Kelas]],"-",COUNTIF(Data_Siswa[[#Headers],[Kelas]]:Data_Siswa[[#This Row],[Kelas]],Data_Siswa[[#This Row],[Kelas]]))</f>
        <v>12 RPL 3-32</v>
      </c>
    </row>
    <row r="1187" spans="1:8" x14ac:dyDescent="0.3">
      <c r="A1187" s="134">
        <f>IF(Data_Siswa[[#This Row],[Nama]]="","",COUNTA(Data_Siswa[[#Headers],[Nama]]:Data_Siswa[[#This Row],[Nama]])-1)</f>
        <v>1183</v>
      </c>
      <c r="B1187" s="135">
        <v>102324274</v>
      </c>
      <c r="C1187" s="135" t="s">
        <v>843</v>
      </c>
      <c r="D1187" s="136" t="s">
        <v>374</v>
      </c>
      <c r="E1187" s="135" t="s">
        <v>4</v>
      </c>
      <c r="F1187" s="135" t="s">
        <v>26</v>
      </c>
      <c r="G1187" s="137">
        <f>IF(Data_Siswa[[#This Row],[Nama]]="","",IF(F1187=F1186,G1186,G1186+1))</f>
        <v>35</v>
      </c>
      <c r="H1187" s="137" t="str">
        <f>CONCATENATE(Data_Siswa[[#This Row],[Kelas]],"-",COUNTIF(Data_Siswa[[#Headers],[Kelas]]:Data_Siswa[[#This Row],[Kelas]],Data_Siswa[[#This Row],[Kelas]]))</f>
        <v>12 RPL 3-33</v>
      </c>
    </row>
    <row r="1188" spans="1:8" x14ac:dyDescent="0.3">
      <c r="A1188" s="134">
        <f>IF(Data_Siswa[[#This Row],[Nama]]="","",COUNTA(Data_Siswa[[#Headers],[Nama]]:Data_Siswa[[#This Row],[Nama]])-1)</f>
        <v>1184</v>
      </c>
      <c r="B1188" s="135">
        <v>102324554</v>
      </c>
      <c r="C1188" s="135" t="s">
        <v>742</v>
      </c>
      <c r="D1188" s="136" t="s">
        <v>603</v>
      </c>
      <c r="E1188" s="135" t="s">
        <v>3</v>
      </c>
      <c r="F1188" s="135" t="s">
        <v>26</v>
      </c>
      <c r="G1188" s="137">
        <f>IF(Data_Siswa[[#This Row],[Nama]]="","",IF(F1188=F1187,G1187,G1187+1))</f>
        <v>35</v>
      </c>
      <c r="H1188" s="137" t="str">
        <f>CONCATENATE(Data_Siswa[[#This Row],[Kelas]],"-",COUNTIF(Data_Siswa[[#Headers],[Kelas]]:Data_Siswa[[#This Row],[Kelas]],Data_Siswa[[#This Row],[Kelas]]))</f>
        <v>12 RPL 3-34</v>
      </c>
    </row>
    <row r="1189" spans="1:8" x14ac:dyDescent="0.3">
      <c r="A1189" s="134">
        <f>IF(Data_Siswa[[#This Row],[Nama]]="","",COUNTA(Data_Siswa[[#Headers],[Nama]]:Data_Siswa[[#This Row],[Nama]])-1)</f>
        <v>1185</v>
      </c>
      <c r="B1189" s="135">
        <v>102324557</v>
      </c>
      <c r="C1189" s="135" t="s">
        <v>3148</v>
      </c>
      <c r="D1189" s="136" t="s">
        <v>2104</v>
      </c>
      <c r="E1189" s="135" t="s">
        <v>4</v>
      </c>
      <c r="F1189" s="135" t="s">
        <v>26</v>
      </c>
      <c r="G1189" s="137">
        <f>IF(Data_Siswa[[#This Row],[Nama]]="","",IF(F1189=F1188,G1188,G1188+1))</f>
        <v>35</v>
      </c>
      <c r="H1189" s="137" t="str">
        <f>CONCATENATE(Data_Siswa[[#This Row],[Kelas]],"-",COUNTIF(Data_Siswa[[#Headers],[Kelas]]:Data_Siswa[[#This Row],[Kelas]],Data_Siswa[[#This Row],[Kelas]]))</f>
        <v>12 RPL 3-35</v>
      </c>
    </row>
    <row r="1190" spans="1:8" x14ac:dyDescent="0.3">
      <c r="A1190" s="134">
        <f>IF(Data_Siswa[[#This Row],[Nama]]="","",COUNTA(Data_Siswa[[#Headers],[Nama]]:Data_Siswa[[#This Row],[Nama]])-1)</f>
        <v>1186</v>
      </c>
      <c r="B1190" s="135">
        <v>102324180</v>
      </c>
      <c r="C1190" s="135" t="s">
        <v>754</v>
      </c>
      <c r="D1190" s="136" t="s">
        <v>289</v>
      </c>
      <c r="E1190" s="135" t="s">
        <v>4</v>
      </c>
      <c r="F1190" s="135" t="s">
        <v>155</v>
      </c>
      <c r="G1190" s="137">
        <f>IF(Data_Siswa[[#This Row],[Nama]]="","",IF(F1190=F1189,G1189,G1189+1))</f>
        <v>36</v>
      </c>
      <c r="H1190" s="137" t="str">
        <f>CONCATENATE(Data_Siswa[[#This Row],[Kelas]],"-",COUNTIF(Data_Siswa[[#Headers],[Kelas]]:Data_Siswa[[#This Row],[Kelas]],Data_Siswa[[#This Row],[Kelas]]))</f>
        <v>12 RPL 4-1</v>
      </c>
    </row>
    <row r="1191" spans="1:8" x14ac:dyDescent="0.3">
      <c r="A1191" s="134">
        <f>IF(Data_Siswa[[#This Row],[Nama]]="","",COUNTA(Data_Siswa[[#Headers],[Nama]]:Data_Siswa[[#This Row],[Nama]])-1)</f>
        <v>1187</v>
      </c>
      <c r="B1191" s="135">
        <v>102324186</v>
      </c>
      <c r="C1191" s="135" t="s">
        <v>760</v>
      </c>
      <c r="D1191" s="136" t="s">
        <v>295</v>
      </c>
      <c r="E1191" s="135" t="s">
        <v>4</v>
      </c>
      <c r="F1191" s="135" t="s">
        <v>155</v>
      </c>
      <c r="G1191" s="137">
        <f>IF(Data_Siswa[[#This Row],[Nama]]="","",IF(F1191=F1190,G1190,G1190+1))</f>
        <v>36</v>
      </c>
      <c r="H1191" s="137" t="str">
        <f>CONCATENATE(Data_Siswa[[#This Row],[Kelas]],"-",COUNTIF(Data_Siswa[[#Headers],[Kelas]]:Data_Siswa[[#This Row],[Kelas]],Data_Siswa[[#This Row],[Kelas]]))</f>
        <v>12 RPL 4-2</v>
      </c>
    </row>
    <row r="1192" spans="1:8" x14ac:dyDescent="0.3">
      <c r="A1192" s="134">
        <f>IF(Data_Siswa[[#This Row],[Nama]]="","",COUNTA(Data_Siswa[[#Headers],[Nama]]:Data_Siswa[[#This Row],[Nama]])-1)</f>
        <v>1188</v>
      </c>
      <c r="B1192" s="135">
        <v>102324193</v>
      </c>
      <c r="C1192" s="135" t="s">
        <v>766</v>
      </c>
      <c r="D1192" s="136" t="s">
        <v>301</v>
      </c>
      <c r="E1192" s="135" t="s">
        <v>4</v>
      </c>
      <c r="F1192" s="135" t="s">
        <v>155</v>
      </c>
      <c r="G1192" s="137">
        <f>IF(Data_Siswa[[#This Row],[Nama]]="","",IF(F1192=F1191,G1191,G1191+1))</f>
        <v>36</v>
      </c>
      <c r="H1192" s="137" t="str">
        <f>CONCATENATE(Data_Siswa[[#This Row],[Kelas]],"-",COUNTIF(Data_Siswa[[#Headers],[Kelas]]:Data_Siswa[[#This Row],[Kelas]],Data_Siswa[[#This Row],[Kelas]]))</f>
        <v>12 RPL 4-3</v>
      </c>
    </row>
    <row r="1193" spans="1:8" x14ac:dyDescent="0.3">
      <c r="A1193" s="134">
        <f>IF(Data_Siswa[[#This Row],[Nama]]="","",COUNTA(Data_Siswa[[#Headers],[Nama]]:Data_Siswa[[#This Row],[Nama]])-1)</f>
        <v>1189</v>
      </c>
      <c r="B1193" s="135">
        <v>102324196</v>
      </c>
      <c r="C1193" s="135" t="s">
        <v>769</v>
      </c>
      <c r="D1193" s="136" t="s">
        <v>304</v>
      </c>
      <c r="E1193" s="135" t="s">
        <v>4</v>
      </c>
      <c r="F1193" s="135" t="s">
        <v>155</v>
      </c>
      <c r="G1193" s="137">
        <f>IF(Data_Siswa[[#This Row],[Nama]]="","",IF(F1193=F1192,G1192,G1192+1))</f>
        <v>36</v>
      </c>
      <c r="H1193" s="137" t="str">
        <f>CONCATENATE(Data_Siswa[[#This Row],[Kelas]],"-",COUNTIF(Data_Siswa[[#Headers],[Kelas]]:Data_Siswa[[#This Row],[Kelas]],Data_Siswa[[#This Row],[Kelas]]))</f>
        <v>12 RPL 4-4</v>
      </c>
    </row>
    <row r="1194" spans="1:8" x14ac:dyDescent="0.3">
      <c r="A1194" s="134">
        <f>IF(Data_Siswa[[#This Row],[Nama]]="","",COUNTA(Data_Siswa[[#Headers],[Nama]]:Data_Siswa[[#This Row],[Nama]])-1)</f>
        <v>1190</v>
      </c>
      <c r="B1194" s="135">
        <v>102324197</v>
      </c>
      <c r="C1194" s="135" t="s">
        <v>770</v>
      </c>
      <c r="D1194" s="136" t="s">
        <v>305</v>
      </c>
      <c r="E1194" s="135" t="s">
        <v>4</v>
      </c>
      <c r="F1194" s="135" t="s">
        <v>155</v>
      </c>
      <c r="G1194" s="137">
        <f>IF(Data_Siswa[[#This Row],[Nama]]="","",IF(F1194=F1193,G1193,G1193+1))</f>
        <v>36</v>
      </c>
      <c r="H1194" s="137" t="str">
        <f>CONCATENATE(Data_Siswa[[#This Row],[Kelas]],"-",COUNTIF(Data_Siswa[[#Headers],[Kelas]]:Data_Siswa[[#This Row],[Kelas]],Data_Siswa[[#This Row],[Kelas]]))</f>
        <v>12 RPL 4-5</v>
      </c>
    </row>
    <row r="1195" spans="1:8" x14ac:dyDescent="0.3">
      <c r="A1195" s="134">
        <f>IF(Data_Siswa[[#This Row],[Nama]]="","",COUNTA(Data_Siswa[[#Headers],[Nama]]:Data_Siswa[[#This Row],[Nama]])-1)</f>
        <v>1191</v>
      </c>
      <c r="B1195" s="135">
        <v>102324199</v>
      </c>
      <c r="C1195" s="135" t="s">
        <v>772</v>
      </c>
      <c r="D1195" s="136" t="s">
        <v>307</v>
      </c>
      <c r="E1195" s="135" t="s">
        <v>4</v>
      </c>
      <c r="F1195" s="135" t="s">
        <v>155</v>
      </c>
      <c r="G1195" s="137">
        <f>IF(Data_Siswa[[#This Row],[Nama]]="","",IF(F1195=F1194,G1194,G1194+1))</f>
        <v>36</v>
      </c>
      <c r="H1195" s="137" t="str">
        <f>CONCATENATE(Data_Siswa[[#This Row],[Kelas]],"-",COUNTIF(Data_Siswa[[#Headers],[Kelas]]:Data_Siswa[[#This Row],[Kelas]],Data_Siswa[[#This Row],[Kelas]]))</f>
        <v>12 RPL 4-6</v>
      </c>
    </row>
    <row r="1196" spans="1:8" x14ac:dyDescent="0.3">
      <c r="A1196" s="134">
        <f>IF(Data_Siswa[[#This Row],[Nama]]="","",COUNTA(Data_Siswa[[#Headers],[Nama]]:Data_Siswa[[#This Row],[Nama]])-1)</f>
        <v>1192</v>
      </c>
      <c r="B1196" s="135">
        <v>102324201</v>
      </c>
      <c r="C1196" s="135" t="s">
        <v>774</v>
      </c>
      <c r="D1196" s="136" t="s">
        <v>309</v>
      </c>
      <c r="E1196" s="135" t="s">
        <v>4</v>
      </c>
      <c r="F1196" s="135" t="s">
        <v>155</v>
      </c>
      <c r="G1196" s="137">
        <f>IF(Data_Siswa[[#This Row],[Nama]]="","",IF(F1196=F1195,G1195,G1195+1))</f>
        <v>36</v>
      </c>
      <c r="H1196" s="137" t="str">
        <f>CONCATENATE(Data_Siswa[[#This Row],[Kelas]],"-",COUNTIF(Data_Siswa[[#Headers],[Kelas]]:Data_Siswa[[#This Row],[Kelas]],Data_Siswa[[#This Row],[Kelas]]))</f>
        <v>12 RPL 4-7</v>
      </c>
    </row>
    <row r="1197" spans="1:8" x14ac:dyDescent="0.3">
      <c r="A1197" s="134">
        <f>IF(Data_Siswa[[#This Row],[Nama]]="","",COUNTA(Data_Siswa[[#Headers],[Nama]]:Data_Siswa[[#This Row],[Nama]])-1)</f>
        <v>1193</v>
      </c>
      <c r="B1197" s="135">
        <v>102324203</v>
      </c>
      <c r="C1197" s="135" t="s">
        <v>776</v>
      </c>
      <c r="D1197" s="136" t="s">
        <v>311</v>
      </c>
      <c r="E1197" s="135" t="s">
        <v>4</v>
      </c>
      <c r="F1197" s="135" t="s">
        <v>155</v>
      </c>
      <c r="G1197" s="137">
        <f>IF(Data_Siswa[[#This Row],[Nama]]="","",IF(F1197=F1196,G1196,G1196+1))</f>
        <v>36</v>
      </c>
      <c r="H1197" s="137" t="str">
        <f>CONCATENATE(Data_Siswa[[#This Row],[Kelas]],"-",COUNTIF(Data_Siswa[[#Headers],[Kelas]]:Data_Siswa[[#This Row],[Kelas]],Data_Siswa[[#This Row],[Kelas]]))</f>
        <v>12 RPL 4-8</v>
      </c>
    </row>
    <row r="1198" spans="1:8" x14ac:dyDescent="0.3">
      <c r="A1198" s="134">
        <f>IF(Data_Siswa[[#This Row],[Nama]]="","",COUNTA(Data_Siswa[[#Headers],[Nama]]:Data_Siswa[[#This Row],[Nama]])-1)</f>
        <v>1194</v>
      </c>
      <c r="B1198" s="135">
        <v>102324216</v>
      </c>
      <c r="C1198" s="135" t="s">
        <v>789</v>
      </c>
      <c r="D1198" s="136" t="s">
        <v>324</v>
      </c>
      <c r="E1198" s="135" t="s">
        <v>4</v>
      </c>
      <c r="F1198" s="135" t="s">
        <v>155</v>
      </c>
      <c r="G1198" s="137">
        <f>IF(Data_Siswa[[#This Row],[Nama]]="","",IF(F1198=F1197,G1197,G1197+1))</f>
        <v>36</v>
      </c>
      <c r="H1198" s="137" t="str">
        <f>CONCATENATE(Data_Siswa[[#This Row],[Kelas]],"-",COUNTIF(Data_Siswa[[#Headers],[Kelas]]:Data_Siswa[[#This Row],[Kelas]],Data_Siswa[[#This Row],[Kelas]]))</f>
        <v>12 RPL 4-9</v>
      </c>
    </row>
    <row r="1199" spans="1:8" x14ac:dyDescent="0.3">
      <c r="A1199" s="134">
        <f>IF(Data_Siswa[[#This Row],[Nama]]="","",COUNTA(Data_Siswa[[#Headers],[Nama]]:Data_Siswa[[#This Row],[Nama]])-1)</f>
        <v>1195</v>
      </c>
      <c r="B1199" s="135">
        <v>102324217</v>
      </c>
      <c r="C1199" s="135" t="s">
        <v>790</v>
      </c>
      <c r="D1199" s="136" t="s">
        <v>325</v>
      </c>
      <c r="E1199" s="135" t="s">
        <v>3</v>
      </c>
      <c r="F1199" s="135" t="s">
        <v>155</v>
      </c>
      <c r="G1199" s="137">
        <f>IF(Data_Siswa[[#This Row],[Nama]]="","",IF(F1199=F1198,G1198,G1198+1))</f>
        <v>36</v>
      </c>
      <c r="H1199" s="137" t="str">
        <f>CONCATENATE(Data_Siswa[[#This Row],[Kelas]],"-",COUNTIF(Data_Siswa[[#Headers],[Kelas]]:Data_Siswa[[#This Row],[Kelas]],Data_Siswa[[#This Row],[Kelas]]))</f>
        <v>12 RPL 4-10</v>
      </c>
    </row>
    <row r="1200" spans="1:8" x14ac:dyDescent="0.3">
      <c r="A1200" s="134">
        <f>IF(Data_Siswa[[#This Row],[Nama]]="","",COUNTA(Data_Siswa[[#Headers],[Nama]]:Data_Siswa[[#This Row],[Nama]])-1)</f>
        <v>1196</v>
      </c>
      <c r="B1200" s="135">
        <v>102324218</v>
      </c>
      <c r="C1200" s="135" t="s">
        <v>791</v>
      </c>
      <c r="D1200" s="136" t="s">
        <v>326</v>
      </c>
      <c r="E1200" s="135" t="s">
        <v>4</v>
      </c>
      <c r="F1200" s="135" t="s">
        <v>155</v>
      </c>
      <c r="G1200" s="137">
        <f>IF(Data_Siswa[[#This Row],[Nama]]="","",IF(F1200=F1199,G1199,G1199+1))</f>
        <v>36</v>
      </c>
      <c r="H1200" s="137" t="str">
        <f>CONCATENATE(Data_Siswa[[#This Row],[Kelas]],"-",COUNTIF(Data_Siswa[[#Headers],[Kelas]]:Data_Siswa[[#This Row],[Kelas]],Data_Siswa[[#This Row],[Kelas]]))</f>
        <v>12 RPL 4-11</v>
      </c>
    </row>
    <row r="1201" spans="1:8" x14ac:dyDescent="0.3">
      <c r="A1201" s="134">
        <f>IF(Data_Siswa[[#This Row],[Nama]]="","",COUNTA(Data_Siswa[[#Headers],[Nama]]:Data_Siswa[[#This Row],[Nama]])-1)</f>
        <v>1197</v>
      </c>
      <c r="B1201" s="135">
        <v>102324222</v>
      </c>
      <c r="C1201" s="135" t="s">
        <v>795</v>
      </c>
      <c r="D1201" s="136" t="s">
        <v>3168</v>
      </c>
      <c r="E1201" s="135" t="s">
        <v>3</v>
      </c>
      <c r="F1201" s="135" t="s">
        <v>155</v>
      </c>
      <c r="G1201" s="137">
        <f>IF(Data_Siswa[[#This Row],[Nama]]="","",IF(F1201=F1200,G1200,G1200+1))</f>
        <v>36</v>
      </c>
      <c r="H1201" s="137" t="str">
        <f>CONCATENATE(Data_Siswa[[#This Row],[Kelas]],"-",COUNTIF(Data_Siswa[[#Headers],[Kelas]]:Data_Siswa[[#This Row],[Kelas]],Data_Siswa[[#This Row],[Kelas]]))</f>
        <v>12 RPL 4-12</v>
      </c>
    </row>
    <row r="1202" spans="1:8" x14ac:dyDescent="0.3">
      <c r="A1202" s="134">
        <f>IF(Data_Siswa[[#This Row],[Nama]]="","",COUNTA(Data_Siswa[[#Headers],[Nama]]:Data_Siswa[[#This Row],[Nama]])-1)</f>
        <v>1198</v>
      </c>
      <c r="B1202" s="135">
        <v>102324223</v>
      </c>
      <c r="C1202" s="135" t="s">
        <v>796</v>
      </c>
      <c r="D1202" s="136" t="s">
        <v>330</v>
      </c>
      <c r="E1202" s="135" t="s">
        <v>3</v>
      </c>
      <c r="F1202" s="135" t="s">
        <v>155</v>
      </c>
      <c r="G1202" s="137">
        <f>IF(Data_Siswa[[#This Row],[Nama]]="","",IF(F1202=F1201,G1201,G1201+1))</f>
        <v>36</v>
      </c>
      <c r="H1202" s="137" t="str">
        <f>CONCATENATE(Data_Siswa[[#This Row],[Kelas]],"-",COUNTIF(Data_Siswa[[#Headers],[Kelas]]:Data_Siswa[[#This Row],[Kelas]],Data_Siswa[[#This Row],[Kelas]]))</f>
        <v>12 RPL 4-13</v>
      </c>
    </row>
    <row r="1203" spans="1:8" x14ac:dyDescent="0.3">
      <c r="A1203" s="134">
        <f>IF(Data_Siswa[[#This Row],[Nama]]="","",COUNTA(Data_Siswa[[#Headers],[Nama]]:Data_Siswa[[#This Row],[Nama]])-1)</f>
        <v>1199</v>
      </c>
      <c r="B1203" s="135">
        <v>102324226</v>
      </c>
      <c r="C1203" s="135" t="s">
        <v>798</v>
      </c>
      <c r="D1203" s="136" t="s">
        <v>333</v>
      </c>
      <c r="E1203" s="135" t="s">
        <v>3</v>
      </c>
      <c r="F1203" s="135" t="s">
        <v>155</v>
      </c>
      <c r="G1203" s="137">
        <f>IF(Data_Siswa[[#This Row],[Nama]]="","",IF(F1203=F1202,G1202,G1202+1))</f>
        <v>36</v>
      </c>
      <c r="H1203" s="137" t="str">
        <f>CONCATENATE(Data_Siswa[[#This Row],[Kelas]],"-",COUNTIF(Data_Siswa[[#Headers],[Kelas]]:Data_Siswa[[#This Row],[Kelas]],Data_Siswa[[#This Row],[Kelas]]))</f>
        <v>12 RPL 4-14</v>
      </c>
    </row>
    <row r="1204" spans="1:8" x14ac:dyDescent="0.3">
      <c r="A1204" s="134">
        <f>IF(Data_Siswa[[#This Row],[Nama]]="","",COUNTA(Data_Siswa[[#Headers],[Nama]]:Data_Siswa[[#This Row],[Nama]])-1)</f>
        <v>1200</v>
      </c>
      <c r="B1204" s="135">
        <v>102324228</v>
      </c>
      <c r="C1204" s="135" t="s">
        <v>799</v>
      </c>
      <c r="D1204" s="136" t="s">
        <v>334</v>
      </c>
      <c r="E1204" s="135" t="s">
        <v>3</v>
      </c>
      <c r="F1204" s="135" t="s">
        <v>155</v>
      </c>
      <c r="G1204" s="137">
        <f>IF(Data_Siswa[[#This Row],[Nama]]="","",IF(F1204=F1203,G1203,G1203+1))</f>
        <v>36</v>
      </c>
      <c r="H1204" s="137" t="str">
        <f>CONCATENATE(Data_Siswa[[#This Row],[Kelas]],"-",COUNTIF(Data_Siswa[[#Headers],[Kelas]]:Data_Siswa[[#This Row],[Kelas]],Data_Siswa[[#This Row],[Kelas]]))</f>
        <v>12 RPL 4-15</v>
      </c>
    </row>
    <row r="1205" spans="1:8" x14ac:dyDescent="0.3">
      <c r="A1205" s="134">
        <f>IF(Data_Siswa[[#This Row],[Nama]]="","",COUNTA(Data_Siswa[[#Headers],[Nama]]:Data_Siswa[[#This Row],[Nama]])-1)</f>
        <v>1201</v>
      </c>
      <c r="B1205" s="135">
        <v>102324231</v>
      </c>
      <c r="C1205" s="135" t="s">
        <v>802</v>
      </c>
      <c r="D1205" s="136" t="s">
        <v>337</v>
      </c>
      <c r="E1205" s="135" t="s">
        <v>4</v>
      </c>
      <c r="F1205" s="135" t="s">
        <v>155</v>
      </c>
      <c r="G1205" s="137">
        <f>IF(Data_Siswa[[#This Row],[Nama]]="","",IF(F1205=F1204,G1204,G1204+1))</f>
        <v>36</v>
      </c>
      <c r="H1205" s="137" t="str">
        <f>CONCATENATE(Data_Siswa[[#This Row],[Kelas]],"-",COUNTIF(Data_Siswa[[#Headers],[Kelas]]:Data_Siswa[[#This Row],[Kelas]],Data_Siswa[[#This Row],[Kelas]]))</f>
        <v>12 RPL 4-16</v>
      </c>
    </row>
    <row r="1206" spans="1:8" x14ac:dyDescent="0.3">
      <c r="A1206" s="134">
        <f>IF(Data_Siswa[[#This Row],[Nama]]="","",COUNTA(Data_Siswa[[#Headers],[Nama]]:Data_Siswa[[#This Row],[Nama]])-1)</f>
        <v>1202</v>
      </c>
      <c r="B1206" s="135">
        <v>102324233</v>
      </c>
      <c r="C1206" s="135" t="s">
        <v>804</v>
      </c>
      <c r="D1206" s="136" t="s">
        <v>339</v>
      </c>
      <c r="E1206" s="135" t="s">
        <v>4</v>
      </c>
      <c r="F1206" s="135" t="s">
        <v>155</v>
      </c>
      <c r="G1206" s="137">
        <f>IF(Data_Siswa[[#This Row],[Nama]]="","",IF(F1206=F1205,G1205,G1205+1))</f>
        <v>36</v>
      </c>
      <c r="H1206" s="137" t="str">
        <f>CONCATENATE(Data_Siswa[[#This Row],[Kelas]],"-",COUNTIF(Data_Siswa[[#Headers],[Kelas]]:Data_Siswa[[#This Row],[Kelas]],Data_Siswa[[#This Row],[Kelas]]))</f>
        <v>12 RPL 4-17</v>
      </c>
    </row>
    <row r="1207" spans="1:8" x14ac:dyDescent="0.3">
      <c r="A1207" s="134">
        <f>IF(Data_Siswa[[#This Row],[Nama]]="","",COUNTA(Data_Siswa[[#Headers],[Nama]]:Data_Siswa[[#This Row],[Nama]])-1)</f>
        <v>1203</v>
      </c>
      <c r="B1207" s="135">
        <v>102324234</v>
      </c>
      <c r="C1207" s="135" t="s">
        <v>805</v>
      </c>
      <c r="D1207" s="136" t="s">
        <v>340</v>
      </c>
      <c r="E1207" s="135" t="s">
        <v>4</v>
      </c>
      <c r="F1207" s="135" t="s">
        <v>155</v>
      </c>
      <c r="G1207" s="137">
        <f>IF(Data_Siswa[[#This Row],[Nama]]="","",IF(F1207=F1206,G1206,G1206+1))</f>
        <v>36</v>
      </c>
      <c r="H1207" s="137" t="str">
        <f>CONCATENATE(Data_Siswa[[#This Row],[Kelas]],"-",COUNTIF(Data_Siswa[[#Headers],[Kelas]]:Data_Siswa[[#This Row],[Kelas]],Data_Siswa[[#This Row],[Kelas]]))</f>
        <v>12 RPL 4-18</v>
      </c>
    </row>
    <row r="1208" spans="1:8" x14ac:dyDescent="0.3">
      <c r="A1208" s="134">
        <f>IF(Data_Siswa[[#This Row],[Nama]]="","",COUNTA(Data_Siswa[[#Headers],[Nama]]:Data_Siswa[[#This Row],[Nama]])-1)</f>
        <v>1204</v>
      </c>
      <c r="B1208" s="135">
        <v>102324235</v>
      </c>
      <c r="C1208" s="135" t="s">
        <v>806</v>
      </c>
      <c r="D1208" s="136" t="s">
        <v>3169</v>
      </c>
      <c r="E1208" s="135" t="s">
        <v>4</v>
      </c>
      <c r="F1208" s="135" t="s">
        <v>155</v>
      </c>
      <c r="G1208" s="137">
        <f>IF(Data_Siswa[[#This Row],[Nama]]="","",IF(F1208=F1207,G1207,G1207+1))</f>
        <v>36</v>
      </c>
      <c r="H1208" s="137" t="str">
        <f>CONCATENATE(Data_Siswa[[#This Row],[Kelas]],"-",COUNTIF(Data_Siswa[[#Headers],[Kelas]]:Data_Siswa[[#This Row],[Kelas]],Data_Siswa[[#This Row],[Kelas]]))</f>
        <v>12 RPL 4-19</v>
      </c>
    </row>
    <row r="1209" spans="1:8" x14ac:dyDescent="0.3">
      <c r="A1209" s="134">
        <f>IF(Data_Siswa[[#This Row],[Nama]]="","",COUNTA(Data_Siswa[[#Headers],[Nama]]:Data_Siswa[[#This Row],[Nama]])-1)</f>
        <v>1205</v>
      </c>
      <c r="B1209" s="135">
        <v>102324236</v>
      </c>
      <c r="C1209" s="135" t="s">
        <v>807</v>
      </c>
      <c r="D1209" s="136" t="s">
        <v>341</v>
      </c>
      <c r="E1209" s="135" t="s">
        <v>4</v>
      </c>
      <c r="F1209" s="135" t="s">
        <v>155</v>
      </c>
      <c r="G1209" s="137">
        <f>IF(Data_Siswa[[#This Row],[Nama]]="","",IF(F1209=F1208,G1208,G1208+1))</f>
        <v>36</v>
      </c>
      <c r="H1209" s="137" t="str">
        <f>CONCATENATE(Data_Siswa[[#This Row],[Kelas]],"-",COUNTIF(Data_Siswa[[#Headers],[Kelas]]:Data_Siswa[[#This Row],[Kelas]],Data_Siswa[[#This Row],[Kelas]]))</f>
        <v>12 RPL 4-20</v>
      </c>
    </row>
    <row r="1210" spans="1:8" x14ac:dyDescent="0.3">
      <c r="A1210" s="134">
        <f>IF(Data_Siswa[[#This Row],[Nama]]="","",COUNTA(Data_Siswa[[#Headers],[Nama]]:Data_Siswa[[#This Row],[Nama]])-1)</f>
        <v>1206</v>
      </c>
      <c r="B1210" s="135">
        <v>102324239</v>
      </c>
      <c r="C1210" s="135" t="s">
        <v>810</v>
      </c>
      <c r="D1210" s="136" t="s">
        <v>344</v>
      </c>
      <c r="E1210" s="135" t="s">
        <v>3</v>
      </c>
      <c r="F1210" s="135" t="s">
        <v>155</v>
      </c>
      <c r="G1210" s="137">
        <f>IF(Data_Siswa[[#This Row],[Nama]]="","",IF(F1210=F1209,G1209,G1209+1))</f>
        <v>36</v>
      </c>
      <c r="H1210" s="137" t="str">
        <f>CONCATENATE(Data_Siswa[[#This Row],[Kelas]],"-",COUNTIF(Data_Siswa[[#Headers],[Kelas]]:Data_Siswa[[#This Row],[Kelas]],Data_Siswa[[#This Row],[Kelas]]))</f>
        <v>12 RPL 4-21</v>
      </c>
    </row>
    <row r="1211" spans="1:8" x14ac:dyDescent="0.3">
      <c r="A1211" s="134">
        <f>IF(Data_Siswa[[#This Row],[Nama]]="","",COUNTA(Data_Siswa[[#Headers],[Nama]]:Data_Siswa[[#This Row],[Nama]])-1)</f>
        <v>1207</v>
      </c>
      <c r="B1211" s="135">
        <v>102324243</v>
      </c>
      <c r="C1211" s="135" t="s">
        <v>814</v>
      </c>
      <c r="D1211" s="136" t="s">
        <v>347</v>
      </c>
      <c r="E1211" s="135" t="s">
        <v>4</v>
      </c>
      <c r="F1211" s="135" t="s">
        <v>155</v>
      </c>
      <c r="G1211" s="137">
        <f>IF(Data_Siswa[[#This Row],[Nama]]="","",IF(F1211=F1210,G1210,G1210+1))</f>
        <v>36</v>
      </c>
      <c r="H1211" s="137" t="str">
        <f>CONCATENATE(Data_Siswa[[#This Row],[Kelas]],"-",COUNTIF(Data_Siswa[[#Headers],[Kelas]]:Data_Siswa[[#This Row],[Kelas]],Data_Siswa[[#This Row],[Kelas]]))</f>
        <v>12 RPL 4-22</v>
      </c>
    </row>
    <row r="1212" spans="1:8" x14ac:dyDescent="0.3">
      <c r="A1212" s="134">
        <f>IF(Data_Siswa[[#This Row],[Nama]]="","",COUNTA(Data_Siswa[[#Headers],[Nama]]:Data_Siswa[[#This Row],[Nama]])-1)</f>
        <v>1208</v>
      </c>
      <c r="B1212" s="135">
        <v>102324254</v>
      </c>
      <c r="C1212" s="135" t="s">
        <v>824</v>
      </c>
      <c r="D1212" s="136" t="s">
        <v>357</v>
      </c>
      <c r="E1212" s="135" t="s">
        <v>4</v>
      </c>
      <c r="F1212" s="135" t="s">
        <v>155</v>
      </c>
      <c r="G1212" s="137">
        <f>IF(Data_Siswa[[#This Row],[Nama]]="","",IF(F1212=F1211,G1211,G1211+1))</f>
        <v>36</v>
      </c>
      <c r="H1212" s="137" t="str">
        <f>CONCATENATE(Data_Siswa[[#This Row],[Kelas]],"-",COUNTIF(Data_Siswa[[#Headers],[Kelas]]:Data_Siswa[[#This Row],[Kelas]],Data_Siswa[[#This Row],[Kelas]]))</f>
        <v>12 RPL 4-23</v>
      </c>
    </row>
    <row r="1213" spans="1:8" x14ac:dyDescent="0.3">
      <c r="A1213" s="134">
        <f>IF(Data_Siswa[[#This Row],[Nama]]="","",COUNTA(Data_Siswa[[#Headers],[Nama]]:Data_Siswa[[#This Row],[Nama]])-1)</f>
        <v>1209</v>
      </c>
      <c r="B1213" s="135">
        <v>102324256</v>
      </c>
      <c r="C1213" s="135" t="s">
        <v>826</v>
      </c>
      <c r="D1213" s="136" t="s">
        <v>359</v>
      </c>
      <c r="E1213" s="135" t="s">
        <v>3</v>
      </c>
      <c r="F1213" s="135" t="s">
        <v>155</v>
      </c>
      <c r="G1213" s="137">
        <f>IF(Data_Siswa[[#This Row],[Nama]]="","",IF(F1213=F1212,G1212,G1212+1))</f>
        <v>36</v>
      </c>
      <c r="H1213" s="137" t="str">
        <f>CONCATENATE(Data_Siswa[[#This Row],[Kelas]],"-",COUNTIF(Data_Siswa[[#Headers],[Kelas]]:Data_Siswa[[#This Row],[Kelas]],Data_Siswa[[#This Row],[Kelas]]))</f>
        <v>12 RPL 4-24</v>
      </c>
    </row>
    <row r="1214" spans="1:8" x14ac:dyDescent="0.3">
      <c r="A1214" s="134">
        <f>IF(Data_Siswa[[#This Row],[Nama]]="","",COUNTA(Data_Siswa[[#Headers],[Nama]]:Data_Siswa[[#This Row],[Nama]])-1)</f>
        <v>1210</v>
      </c>
      <c r="B1214" s="135">
        <v>102324263</v>
      </c>
      <c r="C1214" s="135" t="s">
        <v>832</v>
      </c>
      <c r="D1214" s="136" t="s">
        <v>364</v>
      </c>
      <c r="E1214" s="135" t="s">
        <v>4</v>
      </c>
      <c r="F1214" s="135" t="s">
        <v>155</v>
      </c>
      <c r="G1214" s="137">
        <f>IF(Data_Siswa[[#This Row],[Nama]]="","",IF(F1214=F1213,G1213,G1213+1))</f>
        <v>36</v>
      </c>
      <c r="H1214" s="137" t="str">
        <f>CONCATENATE(Data_Siswa[[#This Row],[Kelas]],"-",COUNTIF(Data_Siswa[[#Headers],[Kelas]]:Data_Siswa[[#This Row],[Kelas]],Data_Siswa[[#This Row],[Kelas]]))</f>
        <v>12 RPL 4-25</v>
      </c>
    </row>
    <row r="1215" spans="1:8" x14ac:dyDescent="0.3">
      <c r="A1215" s="134">
        <f>IF(Data_Siswa[[#This Row],[Nama]]="","",COUNTA(Data_Siswa[[#Headers],[Nama]]:Data_Siswa[[#This Row],[Nama]])-1)</f>
        <v>1211</v>
      </c>
      <c r="B1215" s="135">
        <v>102324265</v>
      </c>
      <c r="C1215" s="135" t="s">
        <v>834</v>
      </c>
      <c r="D1215" s="136" t="s">
        <v>366</v>
      </c>
      <c r="E1215" s="135" t="s">
        <v>3</v>
      </c>
      <c r="F1215" s="135" t="s">
        <v>155</v>
      </c>
      <c r="G1215" s="137">
        <f>IF(Data_Siswa[[#This Row],[Nama]]="","",IF(F1215=F1214,G1214,G1214+1))</f>
        <v>36</v>
      </c>
      <c r="H1215" s="137" t="str">
        <f>CONCATENATE(Data_Siswa[[#This Row],[Kelas]],"-",COUNTIF(Data_Siswa[[#Headers],[Kelas]]:Data_Siswa[[#This Row],[Kelas]],Data_Siswa[[#This Row],[Kelas]]))</f>
        <v>12 RPL 4-26</v>
      </c>
    </row>
    <row r="1216" spans="1:8" x14ac:dyDescent="0.3">
      <c r="A1216" s="134">
        <f>IF(Data_Siswa[[#This Row],[Nama]]="","",COUNTA(Data_Siswa[[#Headers],[Nama]]:Data_Siswa[[#This Row],[Nama]])-1)</f>
        <v>1212</v>
      </c>
      <c r="B1216" s="135">
        <v>102324266</v>
      </c>
      <c r="C1216" s="135" t="s">
        <v>835</v>
      </c>
      <c r="D1216" s="136" t="s">
        <v>367</v>
      </c>
      <c r="E1216" s="135" t="s">
        <v>4</v>
      </c>
      <c r="F1216" s="135" t="s">
        <v>155</v>
      </c>
      <c r="G1216" s="137">
        <f>IF(Data_Siswa[[#This Row],[Nama]]="","",IF(F1216=F1215,G1215,G1215+1))</f>
        <v>36</v>
      </c>
      <c r="H1216" s="137" t="str">
        <f>CONCATENATE(Data_Siswa[[#This Row],[Kelas]],"-",COUNTIF(Data_Siswa[[#Headers],[Kelas]]:Data_Siswa[[#This Row],[Kelas]],Data_Siswa[[#This Row],[Kelas]]))</f>
        <v>12 RPL 4-27</v>
      </c>
    </row>
    <row r="1217" spans="1:8" x14ac:dyDescent="0.3">
      <c r="A1217" s="134">
        <f>IF(Data_Siswa[[#This Row],[Nama]]="","",COUNTA(Data_Siswa[[#Headers],[Nama]]:Data_Siswa[[#This Row],[Nama]])-1)</f>
        <v>1213</v>
      </c>
      <c r="B1217" s="135">
        <v>102324267</v>
      </c>
      <c r="C1217" s="135" t="s">
        <v>836</v>
      </c>
      <c r="D1217" s="136" t="s">
        <v>368</v>
      </c>
      <c r="E1217" s="135" t="s">
        <v>4</v>
      </c>
      <c r="F1217" s="135" t="s">
        <v>155</v>
      </c>
      <c r="G1217" s="137">
        <f>IF(Data_Siswa[[#This Row],[Nama]]="","",IF(F1217=F1216,G1216,G1216+1))</f>
        <v>36</v>
      </c>
      <c r="H1217" s="137" t="str">
        <f>CONCATENATE(Data_Siswa[[#This Row],[Kelas]],"-",COUNTIF(Data_Siswa[[#Headers],[Kelas]]:Data_Siswa[[#This Row],[Kelas]],Data_Siswa[[#This Row],[Kelas]]))</f>
        <v>12 RPL 4-28</v>
      </c>
    </row>
    <row r="1218" spans="1:8" x14ac:dyDescent="0.3">
      <c r="A1218" s="134">
        <f>IF(Data_Siswa[[#This Row],[Nama]]="","",COUNTA(Data_Siswa[[#Headers],[Nama]]:Data_Siswa[[#This Row],[Nama]])-1)</f>
        <v>1214</v>
      </c>
      <c r="B1218" s="135">
        <v>102324268</v>
      </c>
      <c r="C1218" s="135" t="s">
        <v>837</v>
      </c>
      <c r="D1218" s="136" t="s">
        <v>369</v>
      </c>
      <c r="E1218" s="135" t="s">
        <v>4</v>
      </c>
      <c r="F1218" s="135" t="s">
        <v>155</v>
      </c>
      <c r="G1218" s="137">
        <f>IF(Data_Siswa[[#This Row],[Nama]]="","",IF(F1218=F1217,G1217,G1217+1))</f>
        <v>36</v>
      </c>
      <c r="H1218" s="137" t="str">
        <f>CONCATENATE(Data_Siswa[[#This Row],[Kelas]],"-",COUNTIF(Data_Siswa[[#Headers],[Kelas]]:Data_Siswa[[#This Row],[Kelas]],Data_Siswa[[#This Row],[Kelas]]))</f>
        <v>12 RPL 4-29</v>
      </c>
    </row>
    <row r="1219" spans="1:8" x14ac:dyDescent="0.3">
      <c r="A1219" s="134">
        <f>IF(Data_Siswa[[#This Row],[Nama]]="","",COUNTA(Data_Siswa[[#Headers],[Nama]]:Data_Siswa[[#This Row],[Nama]])-1)</f>
        <v>1215</v>
      </c>
      <c r="B1219" s="135">
        <v>102324271</v>
      </c>
      <c r="C1219" s="135" t="s">
        <v>840</v>
      </c>
      <c r="D1219" s="136" t="s">
        <v>371</v>
      </c>
      <c r="E1219" s="135" t="s">
        <v>4</v>
      </c>
      <c r="F1219" s="135" t="s">
        <v>155</v>
      </c>
      <c r="G1219" s="137">
        <f>IF(Data_Siswa[[#This Row],[Nama]]="","",IF(F1219=F1218,G1218,G1218+1))</f>
        <v>36</v>
      </c>
      <c r="H1219" s="137" t="str">
        <f>CONCATENATE(Data_Siswa[[#This Row],[Kelas]],"-",COUNTIF(Data_Siswa[[#Headers],[Kelas]]:Data_Siswa[[#This Row],[Kelas]],Data_Siswa[[#This Row],[Kelas]]))</f>
        <v>12 RPL 4-30</v>
      </c>
    </row>
    <row r="1220" spans="1:8" x14ac:dyDescent="0.3">
      <c r="A1220" s="134">
        <f>IF(Data_Siswa[[#This Row],[Nama]]="","",COUNTA(Data_Siswa[[#Headers],[Nama]]:Data_Siswa[[#This Row],[Nama]])-1)</f>
        <v>1216</v>
      </c>
      <c r="B1220" s="135">
        <v>102324275</v>
      </c>
      <c r="C1220" s="135" t="s">
        <v>844</v>
      </c>
      <c r="D1220" s="136" t="s">
        <v>375</v>
      </c>
      <c r="E1220" s="135" t="s">
        <v>4</v>
      </c>
      <c r="F1220" s="135" t="s">
        <v>155</v>
      </c>
      <c r="G1220" s="137">
        <f>IF(Data_Siswa[[#This Row],[Nama]]="","",IF(F1220=F1219,G1219,G1219+1))</f>
        <v>36</v>
      </c>
      <c r="H1220" s="137" t="str">
        <f>CONCATENATE(Data_Siswa[[#This Row],[Kelas]],"-",COUNTIF(Data_Siswa[[#Headers],[Kelas]]:Data_Siswa[[#This Row],[Kelas]],Data_Siswa[[#This Row],[Kelas]]))</f>
        <v>12 RPL 4-31</v>
      </c>
    </row>
    <row r="1221" spans="1:8" x14ac:dyDescent="0.3">
      <c r="A1221" s="134">
        <f>IF(Data_Siswa[[#This Row],[Nama]]="","",COUNTA(Data_Siswa[[#Headers],[Nama]]:Data_Siswa[[#This Row],[Nama]])-1)</f>
        <v>1217</v>
      </c>
      <c r="B1221" s="135">
        <v>102324276</v>
      </c>
      <c r="C1221" s="135" t="s">
        <v>845</v>
      </c>
      <c r="D1221" s="136" t="s">
        <v>2085</v>
      </c>
      <c r="E1221" s="135" t="s">
        <v>4</v>
      </c>
      <c r="F1221" s="135" t="s">
        <v>155</v>
      </c>
      <c r="G1221" s="137">
        <f>IF(Data_Siswa[[#This Row],[Nama]]="","",IF(F1221=F1220,G1220,G1220+1))</f>
        <v>36</v>
      </c>
      <c r="H1221" s="137" t="str">
        <f>CONCATENATE(Data_Siswa[[#This Row],[Kelas]],"-",COUNTIF(Data_Siswa[[#Headers],[Kelas]]:Data_Siswa[[#This Row],[Kelas]],Data_Siswa[[#This Row],[Kelas]]))</f>
        <v>12 RPL 4-32</v>
      </c>
    </row>
    <row r="1222" spans="1:8" x14ac:dyDescent="0.3">
      <c r="A1222" s="134">
        <f>IF(Data_Siswa[[#This Row],[Nama]]="","",COUNTA(Data_Siswa[[#Headers],[Nama]]:Data_Siswa[[#This Row],[Nama]])-1)</f>
        <v>1218</v>
      </c>
      <c r="B1222" s="135">
        <v>102324549</v>
      </c>
      <c r="C1222" s="135" t="s">
        <v>812</v>
      </c>
      <c r="D1222" s="136" t="s">
        <v>604</v>
      </c>
      <c r="E1222" s="135" t="s">
        <v>4</v>
      </c>
      <c r="F1222" s="135" t="s">
        <v>155</v>
      </c>
      <c r="G1222" s="137">
        <f>IF(Data_Siswa[[#This Row],[Nama]]="","",IF(F1222=F1221,G1221,G1221+1))</f>
        <v>36</v>
      </c>
      <c r="H1222" s="137" t="str">
        <f>CONCATENATE(Data_Siswa[[#This Row],[Kelas]],"-",COUNTIF(Data_Siswa[[#Headers],[Kelas]]:Data_Siswa[[#This Row],[Kelas]],Data_Siswa[[#This Row],[Kelas]]))</f>
        <v>12 RPL 4-33</v>
      </c>
    </row>
    <row r="1223" spans="1:8" x14ac:dyDescent="0.3">
      <c r="A1223" s="134">
        <f>IF(Data_Siswa[[#This Row],[Nama]]="","",COUNTA(Data_Siswa[[#Headers],[Nama]]:Data_Siswa[[#This Row],[Nama]])-1)</f>
        <v>1219</v>
      </c>
      <c r="B1223" s="135">
        <v>102324553</v>
      </c>
      <c r="C1223" s="135" t="s">
        <v>2084</v>
      </c>
      <c r="D1223" s="136" t="s">
        <v>605</v>
      </c>
      <c r="E1223" s="135" t="s">
        <v>4</v>
      </c>
      <c r="F1223" s="135" t="s">
        <v>155</v>
      </c>
      <c r="G1223" s="137">
        <f>IF(Data_Siswa[[#This Row],[Nama]]="","",IF(F1223=F1222,G1222,G1222+1))</f>
        <v>36</v>
      </c>
      <c r="H1223" s="137" t="str">
        <f>CONCATENATE(Data_Siswa[[#This Row],[Kelas]],"-",COUNTIF(Data_Siswa[[#Headers],[Kelas]]:Data_Siswa[[#This Row],[Kelas]],Data_Siswa[[#This Row],[Kelas]]))</f>
        <v>12 RPL 4-34</v>
      </c>
    </row>
    <row r="1224" spans="1:8" x14ac:dyDescent="0.3">
      <c r="A1224" s="134">
        <f>IF(Data_Siswa[[#This Row],[Nama]]="","",COUNTA(Data_Siswa[[#Headers],[Nama]]:Data_Siswa[[#This Row],[Nama]])-1)</f>
        <v>1220</v>
      </c>
      <c r="B1224" s="135">
        <v>102324279</v>
      </c>
      <c r="C1224" s="135" t="s">
        <v>846</v>
      </c>
      <c r="D1224" s="136" t="s">
        <v>378</v>
      </c>
      <c r="E1224" s="135" t="s">
        <v>3</v>
      </c>
      <c r="F1224" s="135" t="s">
        <v>21</v>
      </c>
      <c r="G1224" s="137">
        <f>IF(Data_Siswa[[#This Row],[Nama]]="","",IF(F1224=F1223,G1223,G1223+1))</f>
        <v>37</v>
      </c>
      <c r="H1224" s="137" t="str">
        <f>CONCATENATE(Data_Siswa[[#This Row],[Kelas]],"-",COUNTIF(Data_Siswa[[#Headers],[Kelas]]:Data_Siswa[[#This Row],[Kelas]],Data_Siswa[[#This Row],[Kelas]]))</f>
        <v>12 TKJ 1-1</v>
      </c>
    </row>
    <row r="1225" spans="1:8" x14ac:dyDescent="0.3">
      <c r="A1225" s="134">
        <f>IF(Data_Siswa[[#This Row],[Nama]]="","",COUNTA(Data_Siswa[[#Headers],[Nama]]:Data_Siswa[[#This Row],[Nama]])-1)</f>
        <v>1221</v>
      </c>
      <c r="B1225" s="135">
        <v>102324285</v>
      </c>
      <c r="C1225" s="135" t="s">
        <v>847</v>
      </c>
      <c r="D1225" s="136" t="s">
        <v>384</v>
      </c>
      <c r="E1225" s="135" t="s">
        <v>3</v>
      </c>
      <c r="F1225" s="135" t="s">
        <v>21</v>
      </c>
      <c r="G1225" s="137">
        <f>IF(Data_Siswa[[#This Row],[Nama]]="","",IF(F1225=F1224,G1224,G1224+1))</f>
        <v>37</v>
      </c>
      <c r="H1225" s="137" t="str">
        <f>CONCATENATE(Data_Siswa[[#This Row],[Kelas]],"-",COUNTIF(Data_Siswa[[#Headers],[Kelas]]:Data_Siswa[[#This Row],[Kelas]],Data_Siswa[[#This Row],[Kelas]]))</f>
        <v>12 TKJ 1-2</v>
      </c>
    </row>
    <row r="1226" spans="1:8" x14ac:dyDescent="0.3">
      <c r="A1226" s="134">
        <f>IF(Data_Siswa[[#This Row],[Nama]]="","",COUNTA(Data_Siswa[[#Headers],[Nama]]:Data_Siswa[[#This Row],[Nama]])-1)</f>
        <v>1222</v>
      </c>
      <c r="B1226" s="135">
        <v>102324288</v>
      </c>
      <c r="C1226" s="135" t="s">
        <v>848</v>
      </c>
      <c r="D1226" s="136" t="s">
        <v>387</v>
      </c>
      <c r="E1226" s="135" t="s">
        <v>4</v>
      </c>
      <c r="F1226" s="135" t="s">
        <v>21</v>
      </c>
      <c r="G1226" s="137">
        <f>IF(Data_Siswa[[#This Row],[Nama]]="","",IF(F1226=F1225,G1225,G1225+1))</f>
        <v>37</v>
      </c>
      <c r="H1226" s="137" t="str">
        <f>CONCATENATE(Data_Siswa[[#This Row],[Kelas]],"-",COUNTIF(Data_Siswa[[#Headers],[Kelas]]:Data_Siswa[[#This Row],[Kelas]],Data_Siswa[[#This Row],[Kelas]]))</f>
        <v>12 TKJ 1-3</v>
      </c>
    </row>
    <row r="1227" spans="1:8" x14ac:dyDescent="0.3">
      <c r="A1227" s="134">
        <f>IF(Data_Siswa[[#This Row],[Nama]]="","",COUNTA(Data_Siswa[[#Headers],[Nama]]:Data_Siswa[[#This Row],[Nama]])-1)</f>
        <v>1223</v>
      </c>
      <c r="B1227" s="135">
        <v>102324293</v>
      </c>
      <c r="C1227" s="135" t="s">
        <v>849</v>
      </c>
      <c r="D1227" s="136" t="s">
        <v>391</v>
      </c>
      <c r="E1227" s="135" t="s">
        <v>4</v>
      </c>
      <c r="F1227" s="135" t="s">
        <v>21</v>
      </c>
      <c r="G1227" s="137">
        <f>IF(Data_Siswa[[#This Row],[Nama]]="","",IF(F1227=F1226,G1226,G1226+1))</f>
        <v>37</v>
      </c>
      <c r="H1227" s="137" t="str">
        <f>CONCATENATE(Data_Siswa[[#This Row],[Kelas]],"-",COUNTIF(Data_Siswa[[#Headers],[Kelas]]:Data_Siswa[[#This Row],[Kelas]],Data_Siswa[[#This Row],[Kelas]]))</f>
        <v>12 TKJ 1-4</v>
      </c>
    </row>
    <row r="1228" spans="1:8" x14ac:dyDescent="0.3">
      <c r="A1228" s="134">
        <f>IF(Data_Siswa[[#This Row],[Nama]]="","",COUNTA(Data_Siswa[[#Headers],[Nama]]:Data_Siswa[[#This Row],[Nama]])-1)</f>
        <v>1224</v>
      </c>
      <c r="B1228" s="135">
        <v>102324301</v>
      </c>
      <c r="C1228" s="135" t="s">
        <v>850</v>
      </c>
      <c r="D1228" s="136" t="s">
        <v>398</v>
      </c>
      <c r="E1228" s="135" t="s">
        <v>4</v>
      </c>
      <c r="F1228" s="135" t="s">
        <v>21</v>
      </c>
      <c r="G1228" s="137">
        <f>IF(Data_Siswa[[#This Row],[Nama]]="","",IF(F1228=F1227,G1227,G1227+1))</f>
        <v>37</v>
      </c>
      <c r="H1228" s="137" t="str">
        <f>CONCATENATE(Data_Siswa[[#This Row],[Kelas]],"-",COUNTIF(Data_Siswa[[#Headers],[Kelas]]:Data_Siswa[[#This Row],[Kelas]],Data_Siswa[[#This Row],[Kelas]]))</f>
        <v>12 TKJ 1-5</v>
      </c>
    </row>
    <row r="1229" spans="1:8" x14ac:dyDescent="0.3">
      <c r="A1229" s="134">
        <f>IF(Data_Siswa[[#This Row],[Nama]]="","",COUNTA(Data_Siswa[[#Headers],[Nama]]:Data_Siswa[[#This Row],[Nama]])-1)</f>
        <v>1225</v>
      </c>
      <c r="B1229" s="135">
        <v>102324306</v>
      </c>
      <c r="C1229" s="135" t="s">
        <v>851</v>
      </c>
      <c r="D1229" s="136" t="s">
        <v>402</v>
      </c>
      <c r="E1229" s="135" t="s">
        <v>3</v>
      </c>
      <c r="F1229" s="135" t="s">
        <v>21</v>
      </c>
      <c r="G1229" s="137">
        <f>IF(Data_Siswa[[#This Row],[Nama]]="","",IF(F1229=F1228,G1228,G1228+1))</f>
        <v>37</v>
      </c>
      <c r="H1229" s="137" t="str">
        <f>CONCATENATE(Data_Siswa[[#This Row],[Kelas]],"-",COUNTIF(Data_Siswa[[#Headers],[Kelas]]:Data_Siswa[[#This Row],[Kelas]],Data_Siswa[[#This Row],[Kelas]]))</f>
        <v>12 TKJ 1-6</v>
      </c>
    </row>
    <row r="1230" spans="1:8" x14ac:dyDescent="0.3">
      <c r="A1230" s="134">
        <f>IF(Data_Siswa[[#This Row],[Nama]]="","",COUNTA(Data_Siswa[[#Headers],[Nama]]:Data_Siswa[[#This Row],[Nama]])-1)</f>
        <v>1226</v>
      </c>
      <c r="B1230" s="135">
        <v>102324309</v>
      </c>
      <c r="C1230" s="135" t="s">
        <v>902</v>
      </c>
      <c r="D1230" s="136" t="s">
        <v>405</v>
      </c>
      <c r="E1230" s="135" t="s">
        <v>4</v>
      </c>
      <c r="F1230" s="135" t="s">
        <v>21</v>
      </c>
      <c r="G1230" s="137">
        <f>IF(Data_Siswa[[#This Row],[Nama]]="","",IF(F1230=F1229,G1229,G1229+1))</f>
        <v>37</v>
      </c>
      <c r="H1230" s="137" t="str">
        <f>CONCATENATE(Data_Siswa[[#This Row],[Kelas]],"-",COUNTIF(Data_Siswa[[#Headers],[Kelas]]:Data_Siswa[[#This Row],[Kelas]],Data_Siswa[[#This Row],[Kelas]]))</f>
        <v>12 TKJ 1-7</v>
      </c>
    </row>
    <row r="1231" spans="1:8" x14ac:dyDescent="0.3">
      <c r="A1231" s="134">
        <f>IF(Data_Siswa[[#This Row],[Nama]]="","",COUNTA(Data_Siswa[[#Headers],[Nama]]:Data_Siswa[[#This Row],[Nama]])-1)</f>
        <v>1227</v>
      </c>
      <c r="B1231" s="135">
        <v>102324312</v>
      </c>
      <c r="C1231" s="135" t="s">
        <v>852</v>
      </c>
      <c r="D1231" s="136" t="s">
        <v>2068</v>
      </c>
      <c r="E1231" s="135" t="s">
        <v>4</v>
      </c>
      <c r="F1231" s="135" t="s">
        <v>21</v>
      </c>
      <c r="G1231" s="137">
        <f>IF(Data_Siswa[[#This Row],[Nama]]="","",IF(F1231=F1230,G1230,G1230+1))</f>
        <v>37</v>
      </c>
      <c r="H1231" s="137" t="str">
        <f>CONCATENATE(Data_Siswa[[#This Row],[Kelas]],"-",COUNTIF(Data_Siswa[[#Headers],[Kelas]]:Data_Siswa[[#This Row],[Kelas]],Data_Siswa[[#This Row],[Kelas]]))</f>
        <v>12 TKJ 1-8</v>
      </c>
    </row>
    <row r="1232" spans="1:8" x14ac:dyDescent="0.3">
      <c r="A1232" s="134">
        <f>IF(Data_Siswa[[#This Row],[Nama]]="","",COUNTA(Data_Siswa[[#Headers],[Nama]]:Data_Siswa[[#This Row],[Nama]])-1)</f>
        <v>1228</v>
      </c>
      <c r="B1232" s="135">
        <v>102324315</v>
      </c>
      <c r="C1232" s="135" t="s">
        <v>853</v>
      </c>
      <c r="D1232" s="136" t="s">
        <v>410</v>
      </c>
      <c r="E1232" s="135" t="s">
        <v>4</v>
      </c>
      <c r="F1232" s="135" t="s">
        <v>21</v>
      </c>
      <c r="G1232" s="137">
        <f>IF(Data_Siswa[[#This Row],[Nama]]="","",IF(F1232=F1231,G1231,G1231+1))</f>
        <v>37</v>
      </c>
      <c r="H1232" s="137" t="str">
        <f>CONCATENATE(Data_Siswa[[#This Row],[Kelas]],"-",COUNTIF(Data_Siswa[[#Headers],[Kelas]]:Data_Siswa[[#This Row],[Kelas]],Data_Siswa[[#This Row],[Kelas]]))</f>
        <v>12 TKJ 1-9</v>
      </c>
    </row>
    <row r="1233" spans="1:8" x14ac:dyDescent="0.3">
      <c r="A1233" s="134">
        <f>IF(Data_Siswa[[#This Row],[Nama]]="","",COUNTA(Data_Siswa[[#Headers],[Nama]]:Data_Siswa[[#This Row],[Nama]])-1)</f>
        <v>1229</v>
      </c>
      <c r="B1233" s="135">
        <v>102324316</v>
      </c>
      <c r="C1233" s="135" t="s">
        <v>854</v>
      </c>
      <c r="D1233" s="136" t="s">
        <v>411</v>
      </c>
      <c r="E1233" s="135" t="s">
        <v>4</v>
      </c>
      <c r="F1233" s="135" t="s">
        <v>21</v>
      </c>
      <c r="G1233" s="137">
        <f>IF(Data_Siswa[[#This Row],[Nama]]="","",IF(F1233=F1232,G1232,G1232+1))</f>
        <v>37</v>
      </c>
      <c r="H1233" s="137" t="str">
        <f>CONCATENATE(Data_Siswa[[#This Row],[Kelas]],"-",COUNTIF(Data_Siswa[[#Headers],[Kelas]]:Data_Siswa[[#This Row],[Kelas]],Data_Siswa[[#This Row],[Kelas]]))</f>
        <v>12 TKJ 1-10</v>
      </c>
    </row>
    <row r="1234" spans="1:8" x14ac:dyDescent="0.3">
      <c r="A1234" s="134">
        <f>IF(Data_Siswa[[#This Row],[Nama]]="","",COUNTA(Data_Siswa[[#Headers],[Nama]]:Data_Siswa[[#This Row],[Nama]])-1)</f>
        <v>1230</v>
      </c>
      <c r="B1234" s="135">
        <v>102324335</v>
      </c>
      <c r="C1234" s="135" t="s">
        <v>855</v>
      </c>
      <c r="D1234" s="136" t="s">
        <v>428</v>
      </c>
      <c r="E1234" s="135" t="s">
        <v>4</v>
      </c>
      <c r="F1234" s="135" t="s">
        <v>21</v>
      </c>
      <c r="G1234" s="137">
        <f>IF(Data_Siswa[[#This Row],[Nama]]="","",IF(F1234=F1233,G1233,G1233+1))</f>
        <v>37</v>
      </c>
      <c r="H1234" s="137" t="str">
        <f>CONCATENATE(Data_Siswa[[#This Row],[Kelas]],"-",COUNTIF(Data_Siswa[[#Headers],[Kelas]]:Data_Siswa[[#This Row],[Kelas]],Data_Siswa[[#This Row],[Kelas]]))</f>
        <v>12 TKJ 1-11</v>
      </c>
    </row>
    <row r="1235" spans="1:8" x14ac:dyDescent="0.3">
      <c r="A1235" s="134">
        <f>IF(Data_Siswa[[#This Row],[Nama]]="","",COUNTA(Data_Siswa[[#Headers],[Nama]]:Data_Siswa[[#This Row],[Nama]])-1)</f>
        <v>1231</v>
      </c>
      <c r="B1235" s="135">
        <v>102324337</v>
      </c>
      <c r="C1235" s="135" t="s">
        <v>856</v>
      </c>
      <c r="D1235" s="136" t="s">
        <v>430</v>
      </c>
      <c r="E1235" s="135" t="s">
        <v>3</v>
      </c>
      <c r="F1235" s="135" t="s">
        <v>21</v>
      </c>
      <c r="G1235" s="137">
        <f>IF(Data_Siswa[[#This Row],[Nama]]="","",IF(F1235=F1234,G1234,G1234+1))</f>
        <v>37</v>
      </c>
      <c r="H1235" s="137" t="str">
        <f>CONCATENATE(Data_Siswa[[#This Row],[Kelas]],"-",COUNTIF(Data_Siswa[[#Headers],[Kelas]]:Data_Siswa[[#This Row],[Kelas]],Data_Siswa[[#This Row],[Kelas]]))</f>
        <v>12 TKJ 1-12</v>
      </c>
    </row>
    <row r="1236" spans="1:8" x14ac:dyDescent="0.3">
      <c r="A1236" s="134">
        <f>IF(Data_Siswa[[#This Row],[Nama]]="","",COUNTA(Data_Siswa[[#Headers],[Nama]]:Data_Siswa[[#This Row],[Nama]])-1)</f>
        <v>1232</v>
      </c>
      <c r="B1236" s="135">
        <v>102324338</v>
      </c>
      <c r="C1236" s="135" t="s">
        <v>857</v>
      </c>
      <c r="D1236" s="136" t="s">
        <v>431</v>
      </c>
      <c r="E1236" s="135" t="s">
        <v>4</v>
      </c>
      <c r="F1236" s="135" t="s">
        <v>21</v>
      </c>
      <c r="G1236" s="137">
        <f>IF(Data_Siswa[[#This Row],[Nama]]="","",IF(F1236=F1235,G1235,G1235+1))</f>
        <v>37</v>
      </c>
      <c r="H1236" s="137" t="str">
        <f>CONCATENATE(Data_Siswa[[#This Row],[Kelas]],"-",COUNTIF(Data_Siswa[[#Headers],[Kelas]]:Data_Siswa[[#This Row],[Kelas]],Data_Siswa[[#This Row],[Kelas]]))</f>
        <v>12 TKJ 1-13</v>
      </c>
    </row>
    <row r="1237" spans="1:8" x14ac:dyDescent="0.3">
      <c r="A1237" s="134">
        <f>IF(Data_Siswa[[#This Row],[Nama]]="","",COUNTA(Data_Siswa[[#Headers],[Nama]]:Data_Siswa[[#This Row],[Nama]])-1)</f>
        <v>1233</v>
      </c>
      <c r="B1237" s="135">
        <v>102324339</v>
      </c>
      <c r="C1237" s="135" t="s">
        <v>858</v>
      </c>
      <c r="D1237" s="136" t="s">
        <v>432</v>
      </c>
      <c r="E1237" s="135" t="s">
        <v>4</v>
      </c>
      <c r="F1237" s="135" t="s">
        <v>21</v>
      </c>
      <c r="G1237" s="137">
        <f>IF(Data_Siswa[[#This Row],[Nama]]="","",IF(F1237=F1236,G1236,G1236+1))</f>
        <v>37</v>
      </c>
      <c r="H1237" s="137" t="str">
        <f>CONCATENATE(Data_Siswa[[#This Row],[Kelas]],"-",COUNTIF(Data_Siswa[[#Headers],[Kelas]]:Data_Siswa[[#This Row],[Kelas]],Data_Siswa[[#This Row],[Kelas]]))</f>
        <v>12 TKJ 1-14</v>
      </c>
    </row>
    <row r="1238" spans="1:8" x14ac:dyDescent="0.3">
      <c r="A1238" s="134">
        <f>IF(Data_Siswa[[#This Row],[Nama]]="","",COUNTA(Data_Siswa[[#Headers],[Nama]]:Data_Siswa[[#This Row],[Nama]])-1)</f>
        <v>1234</v>
      </c>
      <c r="B1238" s="135">
        <v>102324341</v>
      </c>
      <c r="C1238" s="135" t="s">
        <v>859</v>
      </c>
      <c r="D1238" s="136" t="s">
        <v>433</v>
      </c>
      <c r="E1238" s="135" t="s">
        <v>3</v>
      </c>
      <c r="F1238" s="135" t="s">
        <v>21</v>
      </c>
      <c r="G1238" s="137">
        <f>IF(Data_Siswa[[#This Row],[Nama]]="","",IF(F1238=F1237,G1237,G1237+1))</f>
        <v>37</v>
      </c>
      <c r="H1238" s="137" t="str">
        <f>CONCATENATE(Data_Siswa[[#This Row],[Kelas]],"-",COUNTIF(Data_Siswa[[#Headers],[Kelas]]:Data_Siswa[[#This Row],[Kelas]],Data_Siswa[[#This Row],[Kelas]]))</f>
        <v>12 TKJ 1-15</v>
      </c>
    </row>
    <row r="1239" spans="1:8" x14ac:dyDescent="0.3">
      <c r="A1239" s="134">
        <f>IF(Data_Siswa[[#This Row],[Nama]]="","",COUNTA(Data_Siswa[[#Headers],[Nama]]:Data_Siswa[[#This Row],[Nama]])-1)</f>
        <v>1235</v>
      </c>
      <c r="B1239" s="135">
        <v>102324344</v>
      </c>
      <c r="C1239" s="135" t="s">
        <v>860</v>
      </c>
      <c r="D1239" s="136" t="s">
        <v>436</v>
      </c>
      <c r="E1239" s="135" t="s">
        <v>4</v>
      </c>
      <c r="F1239" s="135" t="s">
        <v>21</v>
      </c>
      <c r="G1239" s="137">
        <f>IF(Data_Siswa[[#This Row],[Nama]]="","",IF(F1239=F1238,G1238,G1238+1))</f>
        <v>37</v>
      </c>
      <c r="H1239" s="137" t="str">
        <f>CONCATENATE(Data_Siswa[[#This Row],[Kelas]],"-",COUNTIF(Data_Siswa[[#Headers],[Kelas]]:Data_Siswa[[#This Row],[Kelas]],Data_Siswa[[#This Row],[Kelas]]))</f>
        <v>12 TKJ 1-16</v>
      </c>
    </row>
    <row r="1240" spans="1:8" x14ac:dyDescent="0.3">
      <c r="A1240" s="134">
        <f>IF(Data_Siswa[[#This Row],[Nama]]="","",COUNTA(Data_Siswa[[#Headers],[Nama]]:Data_Siswa[[#This Row],[Nama]])-1)</f>
        <v>1236</v>
      </c>
      <c r="B1240" s="135">
        <v>102324348</v>
      </c>
      <c r="C1240" s="135" t="s">
        <v>861</v>
      </c>
      <c r="D1240" s="136" t="s">
        <v>2086</v>
      </c>
      <c r="E1240" s="135" t="s">
        <v>4</v>
      </c>
      <c r="F1240" s="135" t="s">
        <v>21</v>
      </c>
      <c r="G1240" s="137">
        <f>IF(Data_Siswa[[#This Row],[Nama]]="","",IF(F1240=F1239,G1239,G1239+1))</f>
        <v>37</v>
      </c>
      <c r="H1240" s="137" t="str">
        <f>CONCATENATE(Data_Siswa[[#This Row],[Kelas]],"-",COUNTIF(Data_Siswa[[#Headers],[Kelas]]:Data_Siswa[[#This Row],[Kelas]],Data_Siswa[[#This Row],[Kelas]]))</f>
        <v>12 TKJ 1-17</v>
      </c>
    </row>
    <row r="1241" spans="1:8" x14ac:dyDescent="0.3">
      <c r="A1241" s="134">
        <f>IF(Data_Siswa[[#This Row],[Nama]]="","",COUNTA(Data_Siswa[[#Headers],[Nama]]:Data_Siswa[[#This Row],[Nama]])-1)</f>
        <v>1237</v>
      </c>
      <c r="B1241" s="135">
        <v>102324349</v>
      </c>
      <c r="C1241" s="135" t="s">
        <v>862</v>
      </c>
      <c r="D1241" s="136" t="s">
        <v>440</v>
      </c>
      <c r="E1241" s="135" t="s">
        <v>3</v>
      </c>
      <c r="F1241" s="135" t="s">
        <v>21</v>
      </c>
      <c r="G1241" s="137">
        <f>IF(Data_Siswa[[#This Row],[Nama]]="","",IF(F1241=F1240,G1240,G1240+1))</f>
        <v>37</v>
      </c>
      <c r="H1241" s="137" t="str">
        <f>CONCATENATE(Data_Siswa[[#This Row],[Kelas]],"-",COUNTIF(Data_Siswa[[#Headers],[Kelas]]:Data_Siswa[[#This Row],[Kelas]],Data_Siswa[[#This Row],[Kelas]]))</f>
        <v>12 TKJ 1-18</v>
      </c>
    </row>
    <row r="1242" spans="1:8" x14ac:dyDescent="0.3">
      <c r="A1242" s="134">
        <f>IF(Data_Siswa[[#This Row],[Nama]]="","",COUNTA(Data_Siswa[[#Headers],[Nama]]:Data_Siswa[[#This Row],[Nama]])-1)</f>
        <v>1238</v>
      </c>
      <c r="B1242" s="135">
        <v>102324358</v>
      </c>
      <c r="C1242" s="135" t="s">
        <v>863</v>
      </c>
      <c r="D1242" s="136" t="s">
        <v>448</v>
      </c>
      <c r="E1242" s="135" t="s">
        <v>3</v>
      </c>
      <c r="F1242" s="135" t="s">
        <v>21</v>
      </c>
      <c r="G1242" s="137">
        <f>IF(Data_Siswa[[#This Row],[Nama]]="","",IF(F1242=F1241,G1241,G1241+1))</f>
        <v>37</v>
      </c>
      <c r="H1242" s="137" t="str">
        <f>CONCATENATE(Data_Siswa[[#This Row],[Kelas]],"-",COUNTIF(Data_Siswa[[#Headers],[Kelas]]:Data_Siswa[[#This Row],[Kelas]],Data_Siswa[[#This Row],[Kelas]]))</f>
        <v>12 TKJ 1-19</v>
      </c>
    </row>
    <row r="1243" spans="1:8" x14ac:dyDescent="0.3">
      <c r="A1243" s="134">
        <f>IF(Data_Siswa[[#This Row],[Nama]]="","",COUNTA(Data_Siswa[[#Headers],[Nama]]:Data_Siswa[[#This Row],[Nama]])-1)</f>
        <v>1239</v>
      </c>
      <c r="B1243" s="135">
        <v>102324369</v>
      </c>
      <c r="C1243" s="135" t="s">
        <v>864</v>
      </c>
      <c r="D1243" s="136" t="s">
        <v>456</v>
      </c>
      <c r="E1243" s="135" t="s">
        <v>4</v>
      </c>
      <c r="F1243" s="135" t="s">
        <v>21</v>
      </c>
      <c r="G1243" s="137">
        <f>IF(Data_Siswa[[#This Row],[Nama]]="","",IF(F1243=F1242,G1242,G1242+1))</f>
        <v>37</v>
      </c>
      <c r="H1243" s="137" t="str">
        <f>CONCATENATE(Data_Siswa[[#This Row],[Kelas]],"-",COUNTIF(Data_Siswa[[#Headers],[Kelas]]:Data_Siswa[[#This Row],[Kelas]],Data_Siswa[[#This Row],[Kelas]]))</f>
        <v>12 TKJ 1-20</v>
      </c>
    </row>
    <row r="1244" spans="1:8" x14ac:dyDescent="0.3">
      <c r="A1244" s="134">
        <f>IF(Data_Siswa[[#This Row],[Nama]]="","",COUNTA(Data_Siswa[[#Headers],[Nama]]:Data_Siswa[[#This Row],[Nama]])-1)</f>
        <v>1240</v>
      </c>
      <c r="B1244" s="135">
        <v>102324373</v>
      </c>
      <c r="C1244" s="135" t="s">
        <v>865</v>
      </c>
      <c r="D1244" s="136" t="s">
        <v>458</v>
      </c>
      <c r="E1244" s="135" t="s">
        <v>3</v>
      </c>
      <c r="F1244" s="135" t="s">
        <v>21</v>
      </c>
      <c r="G1244" s="137">
        <f>IF(Data_Siswa[[#This Row],[Nama]]="","",IF(F1244=F1243,G1243,G1243+1))</f>
        <v>37</v>
      </c>
      <c r="H1244" s="137" t="str">
        <f>CONCATENATE(Data_Siswa[[#This Row],[Kelas]],"-",COUNTIF(Data_Siswa[[#Headers],[Kelas]]:Data_Siswa[[#This Row],[Kelas]],Data_Siswa[[#This Row],[Kelas]]))</f>
        <v>12 TKJ 1-21</v>
      </c>
    </row>
    <row r="1245" spans="1:8" x14ac:dyDescent="0.3">
      <c r="A1245" s="134">
        <f>IF(Data_Siswa[[#This Row],[Nama]]="","",COUNTA(Data_Siswa[[#Headers],[Nama]]:Data_Siswa[[#This Row],[Nama]])-1)</f>
        <v>1241</v>
      </c>
      <c r="B1245" s="135">
        <v>102324374</v>
      </c>
      <c r="C1245" s="135" t="s">
        <v>866</v>
      </c>
      <c r="D1245" s="136" t="s">
        <v>459</v>
      </c>
      <c r="E1245" s="135" t="s">
        <v>3</v>
      </c>
      <c r="F1245" s="135" t="s">
        <v>21</v>
      </c>
      <c r="G1245" s="137">
        <f>IF(Data_Siswa[[#This Row],[Nama]]="","",IF(F1245=F1244,G1244,G1244+1))</f>
        <v>37</v>
      </c>
      <c r="H1245" s="137" t="str">
        <f>CONCATENATE(Data_Siswa[[#This Row],[Kelas]],"-",COUNTIF(Data_Siswa[[#Headers],[Kelas]]:Data_Siswa[[#This Row],[Kelas]],Data_Siswa[[#This Row],[Kelas]]))</f>
        <v>12 TKJ 1-22</v>
      </c>
    </row>
    <row r="1246" spans="1:8" x14ac:dyDescent="0.3">
      <c r="A1246" s="134">
        <f>IF(Data_Siswa[[#This Row],[Nama]]="","",COUNTA(Data_Siswa[[#Headers],[Nama]]:Data_Siswa[[#This Row],[Nama]])-1)</f>
        <v>1242</v>
      </c>
      <c r="B1246" s="135">
        <v>102324380</v>
      </c>
      <c r="C1246" s="135" t="s">
        <v>867</v>
      </c>
      <c r="D1246" s="136" t="s">
        <v>465</v>
      </c>
      <c r="E1246" s="135" t="s">
        <v>3</v>
      </c>
      <c r="F1246" s="135" t="s">
        <v>21</v>
      </c>
      <c r="G1246" s="137">
        <f>IF(Data_Siswa[[#This Row],[Nama]]="","",IF(F1246=F1245,G1245,G1245+1))</f>
        <v>37</v>
      </c>
      <c r="H1246" s="137" t="str">
        <f>CONCATENATE(Data_Siswa[[#This Row],[Kelas]],"-",COUNTIF(Data_Siswa[[#Headers],[Kelas]]:Data_Siswa[[#This Row],[Kelas]],Data_Siswa[[#This Row],[Kelas]]))</f>
        <v>12 TKJ 1-23</v>
      </c>
    </row>
    <row r="1247" spans="1:8" x14ac:dyDescent="0.3">
      <c r="A1247" s="134">
        <f>IF(Data_Siswa[[#This Row],[Nama]]="","",COUNTA(Data_Siswa[[#Headers],[Nama]]:Data_Siswa[[#This Row],[Nama]])-1)</f>
        <v>1243</v>
      </c>
      <c r="B1247" s="135">
        <v>102324385</v>
      </c>
      <c r="C1247" s="135" t="s">
        <v>905</v>
      </c>
      <c r="D1247" s="136" t="s">
        <v>469</v>
      </c>
      <c r="E1247" s="135" t="s">
        <v>3</v>
      </c>
      <c r="F1247" s="135" t="s">
        <v>21</v>
      </c>
      <c r="G1247" s="137">
        <f>IF(Data_Siswa[[#This Row],[Nama]]="","",IF(F1247=F1246,G1246,G1246+1))</f>
        <v>37</v>
      </c>
      <c r="H1247" s="137" t="str">
        <f>CONCATENATE(Data_Siswa[[#This Row],[Kelas]],"-",COUNTIF(Data_Siswa[[#Headers],[Kelas]]:Data_Siswa[[#This Row],[Kelas]],Data_Siswa[[#This Row],[Kelas]]))</f>
        <v>12 TKJ 1-24</v>
      </c>
    </row>
    <row r="1248" spans="1:8" x14ac:dyDescent="0.3">
      <c r="A1248" s="134">
        <f>IF(Data_Siswa[[#This Row],[Nama]]="","",COUNTA(Data_Siswa[[#Headers],[Nama]]:Data_Siswa[[#This Row],[Nama]])-1)</f>
        <v>1244</v>
      </c>
      <c r="B1248" s="135">
        <v>102324386</v>
      </c>
      <c r="C1248" s="135" t="s">
        <v>868</v>
      </c>
      <c r="D1248" s="136" t="s">
        <v>470</v>
      </c>
      <c r="E1248" s="135" t="s">
        <v>3</v>
      </c>
      <c r="F1248" s="135" t="s">
        <v>21</v>
      </c>
      <c r="G1248" s="137">
        <f>IF(Data_Siswa[[#This Row],[Nama]]="","",IF(F1248=F1247,G1247,G1247+1))</f>
        <v>37</v>
      </c>
      <c r="H1248" s="137" t="str">
        <f>CONCATENATE(Data_Siswa[[#This Row],[Kelas]],"-",COUNTIF(Data_Siswa[[#Headers],[Kelas]]:Data_Siswa[[#This Row],[Kelas]],Data_Siswa[[#This Row],[Kelas]]))</f>
        <v>12 TKJ 1-25</v>
      </c>
    </row>
    <row r="1249" spans="1:8" x14ac:dyDescent="0.3">
      <c r="A1249" s="134">
        <f>IF(Data_Siswa[[#This Row],[Nama]]="","",COUNTA(Data_Siswa[[#Headers],[Nama]]:Data_Siswa[[#This Row],[Nama]])-1)</f>
        <v>1245</v>
      </c>
      <c r="B1249" s="135">
        <v>102324388</v>
      </c>
      <c r="C1249" s="135" t="s">
        <v>869</v>
      </c>
      <c r="D1249" s="136" t="s">
        <v>472</v>
      </c>
      <c r="E1249" s="135" t="s">
        <v>4</v>
      </c>
      <c r="F1249" s="135" t="s">
        <v>21</v>
      </c>
      <c r="G1249" s="137">
        <f>IF(Data_Siswa[[#This Row],[Nama]]="","",IF(F1249=F1248,G1248,G1248+1))</f>
        <v>37</v>
      </c>
      <c r="H1249" s="137" t="str">
        <f>CONCATENATE(Data_Siswa[[#This Row],[Kelas]],"-",COUNTIF(Data_Siswa[[#Headers],[Kelas]]:Data_Siswa[[#This Row],[Kelas]],Data_Siswa[[#This Row],[Kelas]]))</f>
        <v>12 TKJ 1-26</v>
      </c>
    </row>
    <row r="1250" spans="1:8" x14ac:dyDescent="0.3">
      <c r="A1250" s="134">
        <f>IF(Data_Siswa[[#This Row],[Nama]]="","",COUNTA(Data_Siswa[[#Headers],[Nama]]:Data_Siswa[[#This Row],[Nama]])-1)</f>
        <v>1246</v>
      </c>
      <c r="B1250" s="135">
        <v>102324391</v>
      </c>
      <c r="C1250" s="135" t="s">
        <v>870</v>
      </c>
      <c r="D1250" s="136" t="s">
        <v>475</v>
      </c>
      <c r="E1250" s="135" t="s">
        <v>3</v>
      </c>
      <c r="F1250" s="135" t="s">
        <v>21</v>
      </c>
      <c r="G1250" s="137">
        <f>IF(Data_Siswa[[#This Row],[Nama]]="","",IF(F1250=F1249,G1249,G1249+1))</f>
        <v>37</v>
      </c>
      <c r="H1250" s="137" t="str">
        <f>CONCATENATE(Data_Siswa[[#This Row],[Kelas]],"-",COUNTIF(Data_Siswa[[#Headers],[Kelas]]:Data_Siswa[[#This Row],[Kelas]],Data_Siswa[[#This Row],[Kelas]]))</f>
        <v>12 TKJ 1-27</v>
      </c>
    </row>
    <row r="1251" spans="1:8" x14ac:dyDescent="0.3">
      <c r="A1251" s="138">
        <f>IF(Data_Siswa[[#This Row],[Nama]]="","",COUNTA(Data_Siswa[[#Headers],[Nama]]:Data_Siswa[[#This Row],[Nama]])-1)</f>
        <v>1247</v>
      </c>
      <c r="B1251" s="139">
        <v>102324395</v>
      </c>
      <c r="C1251" s="139" t="s">
        <v>871</v>
      </c>
      <c r="D1251" s="140" t="s">
        <v>479</v>
      </c>
      <c r="E1251" s="139" t="s">
        <v>3</v>
      </c>
      <c r="F1251" s="139" t="s">
        <v>21</v>
      </c>
      <c r="G1251" s="141">
        <f>IF(Data_Siswa[[#This Row],[Nama]]="","",IF(F1251=F1250,G1250,G1250+1))</f>
        <v>37</v>
      </c>
      <c r="H1251" s="141" t="str">
        <f>CONCATENATE(Data_Siswa[[#This Row],[Kelas]],"-",COUNTIF(Data_Siswa[[#Headers],[Kelas]]:Data_Siswa[[#This Row],[Kelas]],Data_Siswa[[#This Row],[Kelas]]))</f>
        <v>12 TKJ 1-28</v>
      </c>
    </row>
    <row r="1252" spans="1:8" x14ac:dyDescent="0.3">
      <c r="A1252" s="134">
        <f>IF(Data_Siswa[[#This Row],[Nama]]="","",COUNTA(Data_Siswa[[#Headers],[Nama]]:Data_Siswa[[#This Row],[Nama]])-1)</f>
        <v>1248</v>
      </c>
      <c r="B1252" s="135">
        <v>102324398</v>
      </c>
      <c r="C1252" s="135" t="s">
        <v>872</v>
      </c>
      <c r="D1252" s="136" t="s">
        <v>481</v>
      </c>
      <c r="E1252" s="135" t="s">
        <v>4</v>
      </c>
      <c r="F1252" s="135" t="s">
        <v>21</v>
      </c>
      <c r="G1252" s="137">
        <f>IF(Data_Siswa[[#This Row],[Nama]]="","",IF(F1252=F1251,G1251,G1251+1))</f>
        <v>37</v>
      </c>
      <c r="H1252" s="137" t="str">
        <f>CONCATENATE(Data_Siswa[[#This Row],[Kelas]],"-",COUNTIF(Data_Siswa[[#Headers],[Kelas]]:Data_Siswa[[#This Row],[Kelas]],Data_Siswa[[#This Row],[Kelas]]))</f>
        <v>12 TKJ 1-29</v>
      </c>
    </row>
    <row r="1253" spans="1:8" x14ac:dyDescent="0.3">
      <c r="A1253" s="134">
        <f>IF(Data_Siswa[[#This Row],[Nama]]="","",COUNTA(Data_Siswa[[#Headers],[Nama]]:Data_Siswa[[#This Row],[Nama]])-1)</f>
        <v>1249</v>
      </c>
      <c r="B1253" s="135">
        <v>102324409</v>
      </c>
      <c r="C1253" s="135" t="s">
        <v>873</v>
      </c>
      <c r="D1253" s="136" t="s">
        <v>491</v>
      </c>
      <c r="E1253" s="135" t="s">
        <v>4</v>
      </c>
      <c r="F1253" s="135" t="s">
        <v>21</v>
      </c>
      <c r="G1253" s="137">
        <f>IF(Data_Siswa[[#This Row],[Nama]]="","",IF(F1253=F1252,G1252,G1252+1))</f>
        <v>37</v>
      </c>
      <c r="H1253" s="137" t="str">
        <f>CONCATENATE(Data_Siswa[[#This Row],[Kelas]],"-",COUNTIF(Data_Siswa[[#Headers],[Kelas]]:Data_Siswa[[#This Row],[Kelas]],Data_Siswa[[#This Row],[Kelas]]))</f>
        <v>12 TKJ 1-30</v>
      </c>
    </row>
    <row r="1254" spans="1:8" x14ac:dyDescent="0.3">
      <c r="A1254" s="134">
        <f>IF(Data_Siswa[[#This Row],[Nama]]="","",COUNTA(Data_Siswa[[#Headers],[Nama]]:Data_Siswa[[#This Row],[Nama]])-1)</f>
        <v>1250</v>
      </c>
      <c r="B1254" s="135">
        <v>102324410</v>
      </c>
      <c r="C1254" s="135" t="s">
        <v>874</v>
      </c>
      <c r="D1254" s="136" t="s">
        <v>492</v>
      </c>
      <c r="E1254" s="135" t="s">
        <v>3</v>
      </c>
      <c r="F1254" s="135" t="s">
        <v>21</v>
      </c>
      <c r="G1254" s="137">
        <f>IF(Data_Siswa[[#This Row],[Nama]]="","",IF(F1254=F1253,G1253,G1253+1))</f>
        <v>37</v>
      </c>
      <c r="H1254" s="137" t="str">
        <f>CONCATENATE(Data_Siswa[[#This Row],[Kelas]],"-",COUNTIF(Data_Siswa[[#Headers],[Kelas]]:Data_Siswa[[#This Row],[Kelas]],Data_Siswa[[#This Row],[Kelas]]))</f>
        <v>12 TKJ 1-31</v>
      </c>
    </row>
    <row r="1255" spans="1:8" x14ac:dyDescent="0.3">
      <c r="A1255" s="134">
        <f>IF(Data_Siswa[[#This Row],[Nama]]="","",COUNTA(Data_Siswa[[#Headers],[Nama]]:Data_Siswa[[#This Row],[Nama]])-1)</f>
        <v>1251</v>
      </c>
      <c r="B1255" s="135">
        <v>102324413</v>
      </c>
      <c r="C1255" s="135" t="s">
        <v>875</v>
      </c>
      <c r="D1255" s="136" t="s">
        <v>495</v>
      </c>
      <c r="E1255" s="135" t="s">
        <v>3</v>
      </c>
      <c r="F1255" s="135" t="s">
        <v>21</v>
      </c>
      <c r="G1255" s="137">
        <f>IF(Data_Siswa[[#This Row],[Nama]]="","",IF(F1255=F1254,G1254,G1254+1))</f>
        <v>37</v>
      </c>
      <c r="H1255" s="137" t="str">
        <f>CONCATENATE(Data_Siswa[[#This Row],[Kelas]],"-",COUNTIF(Data_Siswa[[#Headers],[Kelas]]:Data_Siswa[[#This Row],[Kelas]],Data_Siswa[[#This Row],[Kelas]]))</f>
        <v>12 TKJ 1-32</v>
      </c>
    </row>
    <row r="1256" spans="1:8" x14ac:dyDescent="0.3">
      <c r="A1256" s="134">
        <f>IF(Data_Siswa[[#This Row],[Nama]]="","",COUNTA(Data_Siswa[[#Headers],[Nama]]:Data_Siswa[[#This Row],[Nama]])-1)</f>
        <v>1252</v>
      </c>
      <c r="B1256" s="135">
        <v>102324414</v>
      </c>
      <c r="C1256" s="135" t="s">
        <v>876</v>
      </c>
      <c r="D1256" s="136" t="s">
        <v>496</v>
      </c>
      <c r="E1256" s="135" t="s">
        <v>3</v>
      </c>
      <c r="F1256" s="135" t="s">
        <v>21</v>
      </c>
      <c r="G1256" s="137">
        <f>IF(Data_Siswa[[#This Row],[Nama]]="","",IF(F1256=F1255,G1255,G1255+1))</f>
        <v>37</v>
      </c>
      <c r="H1256" s="137" t="str">
        <f>CONCATENATE(Data_Siswa[[#This Row],[Kelas]],"-",COUNTIF(Data_Siswa[[#Headers],[Kelas]]:Data_Siswa[[#This Row],[Kelas]],Data_Siswa[[#This Row],[Kelas]]))</f>
        <v>12 TKJ 1-33</v>
      </c>
    </row>
    <row r="1257" spans="1:8" x14ac:dyDescent="0.3">
      <c r="A1257" s="134">
        <f>IF(Data_Siswa[[#This Row],[Nama]]="","",COUNTA(Data_Siswa[[#Headers],[Nama]]:Data_Siswa[[#This Row],[Nama]])-1)</f>
        <v>1253</v>
      </c>
      <c r="B1257" s="135">
        <v>102324418</v>
      </c>
      <c r="C1257" s="135" t="s">
        <v>877</v>
      </c>
      <c r="D1257" s="136" t="s">
        <v>500</v>
      </c>
      <c r="E1257" s="135" t="s">
        <v>4</v>
      </c>
      <c r="F1257" s="135" t="s">
        <v>21</v>
      </c>
      <c r="G1257" s="137">
        <f>IF(Data_Siswa[[#This Row],[Nama]]="","",IF(F1257=F1256,G1256,G1256+1))</f>
        <v>37</v>
      </c>
      <c r="H1257" s="137" t="str">
        <f>CONCATENATE(Data_Siswa[[#This Row],[Kelas]],"-",COUNTIF(Data_Siswa[[#Headers],[Kelas]]:Data_Siswa[[#This Row],[Kelas]],Data_Siswa[[#This Row],[Kelas]]))</f>
        <v>12 TKJ 1-34</v>
      </c>
    </row>
    <row r="1258" spans="1:8" x14ac:dyDescent="0.3">
      <c r="A1258" s="134">
        <f>IF(Data_Siswa[[#This Row],[Nama]]="","",COUNTA(Data_Siswa[[#Headers],[Nama]]:Data_Siswa[[#This Row],[Nama]])-1)</f>
        <v>1254</v>
      </c>
      <c r="B1258" s="135">
        <v>102324419</v>
      </c>
      <c r="C1258" s="135" t="s">
        <v>878</v>
      </c>
      <c r="D1258" s="136" t="s">
        <v>501</v>
      </c>
      <c r="E1258" s="135" t="s">
        <v>4</v>
      </c>
      <c r="F1258" s="135" t="s">
        <v>21</v>
      </c>
      <c r="G1258" s="137">
        <f>IF(Data_Siswa[[#This Row],[Nama]]="","",IF(F1258=F1257,G1257,G1257+1))</f>
        <v>37</v>
      </c>
      <c r="H1258" s="137" t="str">
        <f>CONCATENATE(Data_Siswa[[#This Row],[Kelas]],"-",COUNTIF(Data_Siswa[[#Headers],[Kelas]]:Data_Siswa[[#This Row],[Kelas]],Data_Siswa[[#This Row],[Kelas]]))</f>
        <v>12 TKJ 1-35</v>
      </c>
    </row>
    <row r="1259" spans="1:8" x14ac:dyDescent="0.3">
      <c r="A1259" s="134">
        <f>IF(Data_Siswa[[#This Row],[Nama]]="","",COUNTA(Data_Siswa[[#Headers],[Nama]]:Data_Siswa[[#This Row],[Nama]])-1)</f>
        <v>1255</v>
      </c>
      <c r="B1259" s="135">
        <v>102324105</v>
      </c>
      <c r="C1259" s="135" t="s">
        <v>879</v>
      </c>
      <c r="D1259" s="136" t="s">
        <v>226</v>
      </c>
      <c r="E1259" s="135" t="s">
        <v>3</v>
      </c>
      <c r="F1259" s="135" t="s">
        <v>22</v>
      </c>
      <c r="G1259" s="137">
        <f>IF(Data_Siswa[[#This Row],[Nama]]="","",IF(F1259=F1258,G1258,G1258+1))</f>
        <v>38</v>
      </c>
      <c r="H1259" s="137" t="str">
        <f>CONCATENATE(Data_Siswa[[#This Row],[Kelas]],"-",COUNTIF(Data_Siswa[[#Headers],[Kelas]]:Data_Siswa[[#This Row],[Kelas]],Data_Siswa[[#This Row],[Kelas]]))</f>
        <v>12 TKJ 2-1</v>
      </c>
    </row>
    <row r="1260" spans="1:8" x14ac:dyDescent="0.3">
      <c r="A1260" s="134">
        <f>IF(Data_Siswa[[#This Row],[Nama]]="","",COUNTA(Data_Siswa[[#Headers],[Nama]]:Data_Siswa[[#This Row],[Nama]])-1)</f>
        <v>1256</v>
      </c>
      <c r="B1260" s="135">
        <v>102324132</v>
      </c>
      <c r="C1260" s="135" t="s">
        <v>880</v>
      </c>
      <c r="D1260" s="136" t="s">
        <v>246</v>
      </c>
      <c r="E1260" s="135" t="s">
        <v>3</v>
      </c>
      <c r="F1260" s="135" t="s">
        <v>22</v>
      </c>
      <c r="G1260" s="137">
        <f>IF(Data_Siswa[[#This Row],[Nama]]="","",IF(F1260=F1259,G1259,G1259+1))</f>
        <v>38</v>
      </c>
      <c r="H1260" s="137" t="str">
        <f>CONCATENATE(Data_Siswa[[#This Row],[Kelas]],"-",COUNTIF(Data_Siswa[[#Headers],[Kelas]]:Data_Siswa[[#This Row],[Kelas]],Data_Siswa[[#This Row],[Kelas]]))</f>
        <v>12 TKJ 2-2</v>
      </c>
    </row>
    <row r="1261" spans="1:8" x14ac:dyDescent="0.3">
      <c r="A1261" s="134">
        <f>IF(Data_Siswa[[#This Row],[Nama]]="","",COUNTA(Data_Siswa[[#Headers],[Nama]]:Data_Siswa[[#This Row],[Nama]])-1)</f>
        <v>1257</v>
      </c>
      <c r="B1261" s="135">
        <v>102324277</v>
      </c>
      <c r="C1261" s="135" t="s">
        <v>881</v>
      </c>
      <c r="D1261" s="136" t="s">
        <v>376</v>
      </c>
      <c r="E1261" s="135" t="s">
        <v>4</v>
      </c>
      <c r="F1261" s="135" t="s">
        <v>22</v>
      </c>
      <c r="G1261" s="137">
        <f>IF(Data_Siswa[[#This Row],[Nama]]="","",IF(F1261=F1260,G1260,G1260+1))</f>
        <v>38</v>
      </c>
      <c r="H1261" s="137" t="str">
        <f>CONCATENATE(Data_Siswa[[#This Row],[Kelas]],"-",COUNTIF(Data_Siswa[[#Headers],[Kelas]]:Data_Siswa[[#This Row],[Kelas]],Data_Siswa[[#This Row],[Kelas]]))</f>
        <v>12 TKJ 2-3</v>
      </c>
    </row>
    <row r="1262" spans="1:8" x14ac:dyDescent="0.3">
      <c r="A1262" s="134">
        <f>IF(Data_Siswa[[#This Row],[Nama]]="","",COUNTA(Data_Siswa[[#Headers],[Nama]]:Data_Siswa[[#This Row],[Nama]])-1)</f>
        <v>1258</v>
      </c>
      <c r="B1262" s="135">
        <v>102324278</v>
      </c>
      <c r="C1262" s="135" t="s">
        <v>882</v>
      </c>
      <c r="D1262" s="136" t="s">
        <v>377</v>
      </c>
      <c r="E1262" s="135" t="s">
        <v>4</v>
      </c>
      <c r="F1262" s="135" t="s">
        <v>22</v>
      </c>
      <c r="G1262" s="137">
        <f>IF(Data_Siswa[[#This Row],[Nama]]="","",IF(F1262=F1261,G1261,G1261+1))</f>
        <v>38</v>
      </c>
      <c r="H1262" s="137" t="str">
        <f>CONCATENATE(Data_Siswa[[#This Row],[Kelas]],"-",COUNTIF(Data_Siswa[[#Headers],[Kelas]]:Data_Siswa[[#This Row],[Kelas]],Data_Siswa[[#This Row],[Kelas]]))</f>
        <v>12 TKJ 2-4</v>
      </c>
    </row>
    <row r="1263" spans="1:8" x14ac:dyDescent="0.3">
      <c r="A1263" s="134">
        <f>IF(Data_Siswa[[#This Row],[Nama]]="","",COUNTA(Data_Siswa[[#Headers],[Nama]]:Data_Siswa[[#This Row],[Nama]])-1)</f>
        <v>1259</v>
      </c>
      <c r="B1263" s="135">
        <v>102324280</v>
      </c>
      <c r="C1263" s="135" t="s">
        <v>883</v>
      </c>
      <c r="D1263" s="136" t="s">
        <v>379</v>
      </c>
      <c r="E1263" s="135" t="s">
        <v>3</v>
      </c>
      <c r="F1263" s="135" t="s">
        <v>22</v>
      </c>
      <c r="G1263" s="137">
        <f>IF(Data_Siswa[[#This Row],[Nama]]="","",IF(F1263=F1262,G1262,G1262+1))</f>
        <v>38</v>
      </c>
      <c r="H1263" s="137" t="str">
        <f>CONCATENATE(Data_Siswa[[#This Row],[Kelas]],"-",COUNTIF(Data_Siswa[[#Headers],[Kelas]]:Data_Siswa[[#This Row],[Kelas]],Data_Siswa[[#This Row],[Kelas]]))</f>
        <v>12 TKJ 2-5</v>
      </c>
    </row>
    <row r="1264" spans="1:8" x14ac:dyDescent="0.3">
      <c r="A1264" s="134">
        <f>IF(Data_Siswa[[#This Row],[Nama]]="","",COUNTA(Data_Siswa[[#Headers],[Nama]]:Data_Siswa[[#This Row],[Nama]])-1)</f>
        <v>1260</v>
      </c>
      <c r="B1264" s="135">
        <v>102324281</v>
      </c>
      <c r="C1264" s="135" t="s">
        <v>884</v>
      </c>
      <c r="D1264" s="136" t="s">
        <v>380</v>
      </c>
      <c r="E1264" s="135" t="s">
        <v>4</v>
      </c>
      <c r="F1264" s="135" t="s">
        <v>22</v>
      </c>
      <c r="G1264" s="137">
        <f>IF(Data_Siswa[[#This Row],[Nama]]="","",IF(F1264=F1263,G1263,G1263+1))</f>
        <v>38</v>
      </c>
      <c r="H1264" s="137" t="str">
        <f>CONCATENATE(Data_Siswa[[#This Row],[Kelas]],"-",COUNTIF(Data_Siswa[[#Headers],[Kelas]]:Data_Siswa[[#This Row],[Kelas]],Data_Siswa[[#This Row],[Kelas]]))</f>
        <v>12 TKJ 2-6</v>
      </c>
    </row>
    <row r="1265" spans="1:8" x14ac:dyDescent="0.3">
      <c r="A1265" s="134">
        <f>IF(Data_Siswa[[#This Row],[Nama]]="","",COUNTA(Data_Siswa[[#Headers],[Nama]]:Data_Siswa[[#This Row],[Nama]])-1)</f>
        <v>1261</v>
      </c>
      <c r="B1265" s="135">
        <v>102324282</v>
      </c>
      <c r="C1265" s="135" t="s">
        <v>885</v>
      </c>
      <c r="D1265" s="136" t="s">
        <v>381</v>
      </c>
      <c r="E1265" s="135" t="s">
        <v>3</v>
      </c>
      <c r="F1265" s="135" t="s">
        <v>22</v>
      </c>
      <c r="G1265" s="137">
        <f>IF(Data_Siswa[[#This Row],[Nama]]="","",IF(F1265=F1264,G1264,G1264+1))</f>
        <v>38</v>
      </c>
      <c r="H1265" s="137" t="str">
        <f>CONCATENATE(Data_Siswa[[#This Row],[Kelas]],"-",COUNTIF(Data_Siswa[[#Headers],[Kelas]]:Data_Siswa[[#This Row],[Kelas]],Data_Siswa[[#This Row],[Kelas]]))</f>
        <v>12 TKJ 2-7</v>
      </c>
    </row>
    <row r="1266" spans="1:8" x14ac:dyDescent="0.3">
      <c r="A1266" s="134">
        <f>IF(Data_Siswa[[#This Row],[Nama]]="","",COUNTA(Data_Siswa[[#Headers],[Nama]]:Data_Siswa[[#This Row],[Nama]])-1)</f>
        <v>1262</v>
      </c>
      <c r="B1266" s="135">
        <v>102324283</v>
      </c>
      <c r="C1266" s="135" t="s">
        <v>886</v>
      </c>
      <c r="D1266" s="136" t="s">
        <v>382</v>
      </c>
      <c r="E1266" s="135" t="s">
        <v>4</v>
      </c>
      <c r="F1266" s="135" t="s">
        <v>22</v>
      </c>
      <c r="G1266" s="137">
        <f>IF(Data_Siswa[[#This Row],[Nama]]="","",IF(F1266=F1265,G1265,G1265+1))</f>
        <v>38</v>
      </c>
      <c r="H1266" s="137" t="str">
        <f>CONCATENATE(Data_Siswa[[#This Row],[Kelas]],"-",COUNTIF(Data_Siswa[[#Headers],[Kelas]]:Data_Siswa[[#This Row],[Kelas]],Data_Siswa[[#This Row],[Kelas]]))</f>
        <v>12 TKJ 2-8</v>
      </c>
    </row>
    <row r="1267" spans="1:8" x14ac:dyDescent="0.3">
      <c r="A1267" s="134">
        <f>IF(Data_Siswa[[#This Row],[Nama]]="","",COUNTA(Data_Siswa[[#Headers],[Nama]]:Data_Siswa[[#This Row],[Nama]])-1)</f>
        <v>1263</v>
      </c>
      <c r="B1267" s="135">
        <v>102324284</v>
      </c>
      <c r="C1267" s="135" t="s">
        <v>887</v>
      </c>
      <c r="D1267" s="136" t="s">
        <v>383</v>
      </c>
      <c r="E1267" s="135" t="s">
        <v>3</v>
      </c>
      <c r="F1267" s="135" t="s">
        <v>22</v>
      </c>
      <c r="G1267" s="137">
        <f>IF(Data_Siswa[[#This Row],[Nama]]="","",IF(F1267=F1266,G1266,G1266+1))</f>
        <v>38</v>
      </c>
      <c r="H1267" s="137" t="str">
        <f>CONCATENATE(Data_Siswa[[#This Row],[Kelas]],"-",COUNTIF(Data_Siswa[[#Headers],[Kelas]]:Data_Siswa[[#This Row],[Kelas]],Data_Siswa[[#This Row],[Kelas]]))</f>
        <v>12 TKJ 2-9</v>
      </c>
    </row>
    <row r="1268" spans="1:8" x14ac:dyDescent="0.3">
      <c r="A1268" s="134">
        <f>IF(Data_Siswa[[#This Row],[Nama]]="","",COUNTA(Data_Siswa[[#Headers],[Nama]]:Data_Siswa[[#This Row],[Nama]])-1)</f>
        <v>1264</v>
      </c>
      <c r="B1268" s="135">
        <v>102324286</v>
      </c>
      <c r="C1268" s="135" t="s">
        <v>888</v>
      </c>
      <c r="D1268" s="136" t="s">
        <v>385</v>
      </c>
      <c r="E1268" s="135" t="s">
        <v>4</v>
      </c>
      <c r="F1268" s="135" t="s">
        <v>22</v>
      </c>
      <c r="G1268" s="137">
        <f>IF(Data_Siswa[[#This Row],[Nama]]="","",IF(F1268=F1267,G1267,G1267+1))</f>
        <v>38</v>
      </c>
      <c r="H1268" s="137" t="str">
        <f>CONCATENATE(Data_Siswa[[#This Row],[Kelas]],"-",COUNTIF(Data_Siswa[[#Headers],[Kelas]]:Data_Siswa[[#This Row],[Kelas]],Data_Siswa[[#This Row],[Kelas]]))</f>
        <v>12 TKJ 2-10</v>
      </c>
    </row>
    <row r="1269" spans="1:8" x14ac:dyDescent="0.3">
      <c r="A1269" s="134">
        <f>IF(Data_Siswa[[#This Row],[Nama]]="","",COUNTA(Data_Siswa[[#Headers],[Nama]]:Data_Siswa[[#This Row],[Nama]])-1)</f>
        <v>1265</v>
      </c>
      <c r="B1269" s="135">
        <v>102324289</v>
      </c>
      <c r="C1269" s="135" t="s">
        <v>889</v>
      </c>
      <c r="D1269" s="136" t="s">
        <v>388</v>
      </c>
      <c r="E1269" s="135" t="s">
        <v>4</v>
      </c>
      <c r="F1269" s="135" t="s">
        <v>22</v>
      </c>
      <c r="G1269" s="137">
        <f>IF(Data_Siswa[[#This Row],[Nama]]="","",IF(F1269=F1268,G1268,G1268+1))</f>
        <v>38</v>
      </c>
      <c r="H1269" s="137" t="str">
        <f>CONCATENATE(Data_Siswa[[#This Row],[Kelas]],"-",COUNTIF(Data_Siswa[[#Headers],[Kelas]]:Data_Siswa[[#This Row],[Kelas]],Data_Siswa[[#This Row],[Kelas]]))</f>
        <v>12 TKJ 2-11</v>
      </c>
    </row>
    <row r="1270" spans="1:8" x14ac:dyDescent="0.3">
      <c r="A1270" s="134">
        <f>IF(Data_Siswa[[#This Row],[Nama]]="","",COUNTA(Data_Siswa[[#Headers],[Nama]]:Data_Siswa[[#This Row],[Nama]])-1)</f>
        <v>1266</v>
      </c>
      <c r="B1270" s="135">
        <v>102324290</v>
      </c>
      <c r="C1270" s="135" t="s">
        <v>890</v>
      </c>
      <c r="D1270" s="136" t="s">
        <v>389</v>
      </c>
      <c r="E1270" s="135" t="s">
        <v>4</v>
      </c>
      <c r="F1270" s="135" t="s">
        <v>22</v>
      </c>
      <c r="G1270" s="137">
        <f>IF(Data_Siswa[[#This Row],[Nama]]="","",IF(F1270=F1269,G1269,G1269+1))</f>
        <v>38</v>
      </c>
      <c r="H1270" s="137" t="str">
        <f>CONCATENATE(Data_Siswa[[#This Row],[Kelas]],"-",COUNTIF(Data_Siswa[[#Headers],[Kelas]]:Data_Siswa[[#This Row],[Kelas]],Data_Siswa[[#This Row],[Kelas]]))</f>
        <v>12 TKJ 2-12</v>
      </c>
    </row>
    <row r="1271" spans="1:8" x14ac:dyDescent="0.3">
      <c r="A1271" s="134">
        <f>IF(Data_Siswa[[#This Row],[Nama]]="","",COUNTA(Data_Siswa[[#Headers],[Nama]]:Data_Siswa[[#This Row],[Nama]])-1)</f>
        <v>1267</v>
      </c>
      <c r="B1271" s="135">
        <v>102324295</v>
      </c>
      <c r="C1271" s="135" t="s">
        <v>891</v>
      </c>
      <c r="D1271" s="136" t="s">
        <v>392</v>
      </c>
      <c r="E1271" s="135" t="s">
        <v>3</v>
      </c>
      <c r="F1271" s="135" t="s">
        <v>22</v>
      </c>
      <c r="G1271" s="137">
        <f>IF(Data_Siswa[[#This Row],[Nama]]="","",IF(F1271=F1270,G1270,G1270+1))</f>
        <v>38</v>
      </c>
      <c r="H1271" s="137" t="str">
        <f>CONCATENATE(Data_Siswa[[#This Row],[Kelas]],"-",COUNTIF(Data_Siswa[[#Headers],[Kelas]]:Data_Siswa[[#This Row],[Kelas]],Data_Siswa[[#This Row],[Kelas]]))</f>
        <v>12 TKJ 2-13</v>
      </c>
    </row>
    <row r="1272" spans="1:8" x14ac:dyDescent="0.3">
      <c r="A1272" s="134">
        <f>IF(Data_Siswa[[#This Row],[Nama]]="","",COUNTA(Data_Siswa[[#Headers],[Nama]]:Data_Siswa[[#This Row],[Nama]])-1)</f>
        <v>1268</v>
      </c>
      <c r="B1272" s="135">
        <v>102324296</v>
      </c>
      <c r="C1272" s="135" t="s">
        <v>892</v>
      </c>
      <c r="D1272" s="136" t="s">
        <v>393</v>
      </c>
      <c r="E1272" s="135" t="s">
        <v>4</v>
      </c>
      <c r="F1272" s="135" t="s">
        <v>22</v>
      </c>
      <c r="G1272" s="137">
        <f>IF(Data_Siswa[[#This Row],[Nama]]="","",IF(F1272=F1271,G1271,G1271+1))</f>
        <v>38</v>
      </c>
      <c r="H1272" s="137" t="str">
        <f>CONCATENATE(Data_Siswa[[#This Row],[Kelas]],"-",COUNTIF(Data_Siswa[[#Headers],[Kelas]]:Data_Siswa[[#This Row],[Kelas]],Data_Siswa[[#This Row],[Kelas]]))</f>
        <v>12 TKJ 2-14</v>
      </c>
    </row>
    <row r="1273" spans="1:8" x14ac:dyDescent="0.3">
      <c r="A1273" s="134">
        <f>IF(Data_Siswa[[#This Row],[Nama]]="","",COUNTA(Data_Siswa[[#Headers],[Nama]]:Data_Siswa[[#This Row],[Nama]])-1)</f>
        <v>1269</v>
      </c>
      <c r="B1273" s="135">
        <v>102324297</v>
      </c>
      <c r="C1273" s="135" t="s">
        <v>893</v>
      </c>
      <c r="D1273" s="136" t="s">
        <v>394</v>
      </c>
      <c r="E1273" s="135" t="s">
        <v>4</v>
      </c>
      <c r="F1273" s="135" t="s">
        <v>22</v>
      </c>
      <c r="G1273" s="137">
        <f>IF(Data_Siswa[[#This Row],[Nama]]="","",IF(F1273=F1272,G1272,G1272+1))</f>
        <v>38</v>
      </c>
      <c r="H1273" s="137" t="str">
        <f>CONCATENATE(Data_Siswa[[#This Row],[Kelas]],"-",COUNTIF(Data_Siswa[[#Headers],[Kelas]]:Data_Siswa[[#This Row],[Kelas]],Data_Siswa[[#This Row],[Kelas]]))</f>
        <v>12 TKJ 2-15</v>
      </c>
    </row>
    <row r="1274" spans="1:8" x14ac:dyDescent="0.3">
      <c r="A1274" s="134">
        <f>IF(Data_Siswa[[#This Row],[Nama]]="","",COUNTA(Data_Siswa[[#Headers],[Nama]]:Data_Siswa[[#This Row],[Nama]])-1)</f>
        <v>1270</v>
      </c>
      <c r="B1274" s="135">
        <v>102324298</v>
      </c>
      <c r="C1274" s="135" t="s">
        <v>894</v>
      </c>
      <c r="D1274" s="136" t="s">
        <v>395</v>
      </c>
      <c r="E1274" s="135" t="s">
        <v>4</v>
      </c>
      <c r="F1274" s="135" t="s">
        <v>22</v>
      </c>
      <c r="G1274" s="137">
        <f>IF(Data_Siswa[[#This Row],[Nama]]="","",IF(F1274=F1273,G1273,G1273+1))</f>
        <v>38</v>
      </c>
      <c r="H1274" s="137" t="str">
        <f>CONCATENATE(Data_Siswa[[#This Row],[Kelas]],"-",COUNTIF(Data_Siswa[[#Headers],[Kelas]]:Data_Siswa[[#This Row],[Kelas]],Data_Siswa[[#This Row],[Kelas]]))</f>
        <v>12 TKJ 2-16</v>
      </c>
    </row>
    <row r="1275" spans="1:8" x14ac:dyDescent="0.3">
      <c r="A1275" s="134">
        <f>IF(Data_Siswa[[#This Row],[Nama]]="","",COUNTA(Data_Siswa[[#Headers],[Nama]]:Data_Siswa[[#This Row],[Nama]])-1)</f>
        <v>1271</v>
      </c>
      <c r="B1275" s="135">
        <v>102324300</v>
      </c>
      <c r="C1275" s="135" t="s">
        <v>895</v>
      </c>
      <c r="D1275" s="136" t="s">
        <v>397</v>
      </c>
      <c r="E1275" s="135" t="s">
        <v>3</v>
      </c>
      <c r="F1275" s="135" t="s">
        <v>22</v>
      </c>
      <c r="G1275" s="137">
        <f>IF(Data_Siswa[[#This Row],[Nama]]="","",IF(F1275=F1274,G1274,G1274+1))</f>
        <v>38</v>
      </c>
      <c r="H1275" s="137" t="str">
        <f>CONCATENATE(Data_Siswa[[#This Row],[Kelas]],"-",COUNTIF(Data_Siswa[[#Headers],[Kelas]]:Data_Siswa[[#This Row],[Kelas]],Data_Siswa[[#This Row],[Kelas]]))</f>
        <v>12 TKJ 2-17</v>
      </c>
    </row>
    <row r="1276" spans="1:8" x14ac:dyDescent="0.3">
      <c r="A1276" s="134">
        <f>IF(Data_Siswa[[#This Row],[Nama]]="","",COUNTA(Data_Siswa[[#Headers],[Nama]]:Data_Siswa[[#This Row],[Nama]])-1)</f>
        <v>1272</v>
      </c>
      <c r="B1276" s="135">
        <v>102324302</v>
      </c>
      <c r="C1276" s="135" t="s">
        <v>896</v>
      </c>
      <c r="D1276" s="136" t="s">
        <v>399</v>
      </c>
      <c r="E1276" s="135" t="s">
        <v>3</v>
      </c>
      <c r="F1276" s="135" t="s">
        <v>22</v>
      </c>
      <c r="G1276" s="137">
        <f>IF(Data_Siswa[[#This Row],[Nama]]="","",IF(F1276=F1275,G1275,G1275+1))</f>
        <v>38</v>
      </c>
      <c r="H1276" s="137" t="str">
        <f>CONCATENATE(Data_Siswa[[#This Row],[Kelas]],"-",COUNTIF(Data_Siswa[[#Headers],[Kelas]]:Data_Siswa[[#This Row],[Kelas]],Data_Siswa[[#This Row],[Kelas]]))</f>
        <v>12 TKJ 2-18</v>
      </c>
    </row>
    <row r="1277" spans="1:8" x14ac:dyDescent="0.3">
      <c r="A1277" s="134">
        <f>IF(Data_Siswa[[#This Row],[Nama]]="","",COUNTA(Data_Siswa[[#Headers],[Nama]]:Data_Siswa[[#This Row],[Nama]])-1)</f>
        <v>1273</v>
      </c>
      <c r="B1277" s="135">
        <v>102324303</v>
      </c>
      <c r="C1277" s="135" t="s">
        <v>897</v>
      </c>
      <c r="D1277" s="136" t="s">
        <v>400</v>
      </c>
      <c r="E1277" s="135" t="s">
        <v>4</v>
      </c>
      <c r="F1277" s="135" t="s">
        <v>22</v>
      </c>
      <c r="G1277" s="137">
        <f>IF(Data_Siswa[[#This Row],[Nama]]="","",IF(F1277=F1276,G1276,G1276+1))</f>
        <v>38</v>
      </c>
      <c r="H1277" s="137" t="str">
        <f>CONCATENATE(Data_Siswa[[#This Row],[Kelas]],"-",COUNTIF(Data_Siswa[[#Headers],[Kelas]]:Data_Siswa[[#This Row],[Kelas]],Data_Siswa[[#This Row],[Kelas]]))</f>
        <v>12 TKJ 2-19</v>
      </c>
    </row>
    <row r="1278" spans="1:8" x14ac:dyDescent="0.3">
      <c r="A1278" s="134">
        <f>IF(Data_Siswa[[#This Row],[Nama]]="","",COUNTA(Data_Siswa[[#Headers],[Nama]]:Data_Siswa[[#This Row],[Nama]])-1)</f>
        <v>1274</v>
      </c>
      <c r="B1278" s="135">
        <v>102324304</v>
      </c>
      <c r="C1278" s="135" t="s">
        <v>898</v>
      </c>
      <c r="D1278" s="136" t="s">
        <v>2087</v>
      </c>
      <c r="E1278" s="135" t="s">
        <v>4</v>
      </c>
      <c r="F1278" s="135" t="s">
        <v>22</v>
      </c>
      <c r="G1278" s="137">
        <f>IF(Data_Siswa[[#This Row],[Nama]]="","",IF(F1278=F1277,G1277,G1277+1))</f>
        <v>38</v>
      </c>
      <c r="H1278" s="137" t="str">
        <f>CONCATENATE(Data_Siswa[[#This Row],[Kelas]],"-",COUNTIF(Data_Siswa[[#Headers],[Kelas]]:Data_Siswa[[#This Row],[Kelas]],Data_Siswa[[#This Row],[Kelas]]))</f>
        <v>12 TKJ 2-20</v>
      </c>
    </row>
    <row r="1279" spans="1:8" x14ac:dyDescent="0.3">
      <c r="A1279" s="134">
        <f>IF(Data_Siswa[[#This Row],[Nama]]="","",COUNTA(Data_Siswa[[#Headers],[Nama]]:Data_Siswa[[#This Row],[Nama]])-1)</f>
        <v>1275</v>
      </c>
      <c r="B1279" s="135">
        <v>102324305</v>
      </c>
      <c r="C1279" s="135" t="s">
        <v>899</v>
      </c>
      <c r="D1279" s="136" t="s">
        <v>401</v>
      </c>
      <c r="E1279" s="135" t="s">
        <v>3</v>
      </c>
      <c r="F1279" s="135" t="s">
        <v>22</v>
      </c>
      <c r="G1279" s="137">
        <f>IF(Data_Siswa[[#This Row],[Nama]]="","",IF(F1279=F1278,G1278,G1278+1))</f>
        <v>38</v>
      </c>
      <c r="H1279" s="137" t="str">
        <f>CONCATENATE(Data_Siswa[[#This Row],[Kelas]],"-",COUNTIF(Data_Siswa[[#Headers],[Kelas]]:Data_Siswa[[#This Row],[Kelas]],Data_Siswa[[#This Row],[Kelas]]))</f>
        <v>12 TKJ 2-21</v>
      </c>
    </row>
    <row r="1280" spans="1:8" x14ac:dyDescent="0.3">
      <c r="A1280" s="134">
        <f>IF(Data_Siswa[[#This Row],[Nama]]="","",COUNTA(Data_Siswa[[#Headers],[Nama]]:Data_Siswa[[#This Row],[Nama]])-1)</f>
        <v>1276</v>
      </c>
      <c r="B1280" s="135">
        <v>102324307</v>
      </c>
      <c r="C1280" s="135" t="s">
        <v>900</v>
      </c>
      <c r="D1280" s="136" t="s">
        <v>403</v>
      </c>
      <c r="E1280" s="135" t="s">
        <v>3</v>
      </c>
      <c r="F1280" s="135" t="s">
        <v>22</v>
      </c>
      <c r="G1280" s="137">
        <f>IF(Data_Siswa[[#This Row],[Nama]]="","",IF(F1280=F1279,G1279,G1279+1))</f>
        <v>38</v>
      </c>
      <c r="H1280" s="137" t="str">
        <f>CONCATENATE(Data_Siswa[[#This Row],[Kelas]],"-",COUNTIF(Data_Siswa[[#Headers],[Kelas]]:Data_Siswa[[#This Row],[Kelas]],Data_Siswa[[#This Row],[Kelas]]))</f>
        <v>12 TKJ 2-22</v>
      </c>
    </row>
    <row r="1281" spans="1:8" x14ac:dyDescent="0.3">
      <c r="A1281" s="134">
        <f>IF(Data_Siswa[[#This Row],[Nama]]="","",COUNTA(Data_Siswa[[#Headers],[Nama]]:Data_Siswa[[#This Row],[Nama]])-1)</f>
        <v>1277</v>
      </c>
      <c r="B1281" s="135">
        <v>102324308</v>
      </c>
      <c r="C1281" s="135" t="s">
        <v>901</v>
      </c>
      <c r="D1281" s="136" t="s">
        <v>404</v>
      </c>
      <c r="E1281" s="135" t="s">
        <v>3</v>
      </c>
      <c r="F1281" s="135" t="s">
        <v>22</v>
      </c>
      <c r="G1281" s="137">
        <f>IF(Data_Siswa[[#This Row],[Nama]]="","",IF(F1281=F1280,G1280,G1280+1))</f>
        <v>38</v>
      </c>
      <c r="H1281" s="137" t="str">
        <f>CONCATENATE(Data_Siswa[[#This Row],[Kelas]],"-",COUNTIF(Data_Siswa[[#Headers],[Kelas]]:Data_Siswa[[#This Row],[Kelas]],Data_Siswa[[#This Row],[Kelas]]))</f>
        <v>12 TKJ 2-23</v>
      </c>
    </row>
    <row r="1282" spans="1:8" x14ac:dyDescent="0.3">
      <c r="A1282" s="134">
        <f>IF(Data_Siswa[[#This Row],[Nama]]="","",COUNTA(Data_Siswa[[#Headers],[Nama]]:Data_Siswa[[#This Row],[Nama]])-1)</f>
        <v>1278</v>
      </c>
      <c r="B1282" s="135">
        <v>102324310</v>
      </c>
      <c r="C1282" s="135" t="s">
        <v>903</v>
      </c>
      <c r="D1282" s="136" t="s">
        <v>406</v>
      </c>
      <c r="E1282" s="135" t="s">
        <v>4</v>
      </c>
      <c r="F1282" s="135" t="s">
        <v>22</v>
      </c>
      <c r="G1282" s="137">
        <f>IF(Data_Siswa[[#This Row],[Nama]]="","",IF(F1282=F1281,G1281,G1281+1))</f>
        <v>38</v>
      </c>
      <c r="H1282" s="137" t="str">
        <f>CONCATENATE(Data_Siswa[[#This Row],[Kelas]],"-",COUNTIF(Data_Siswa[[#Headers],[Kelas]]:Data_Siswa[[#This Row],[Kelas]],Data_Siswa[[#This Row],[Kelas]]))</f>
        <v>12 TKJ 2-24</v>
      </c>
    </row>
    <row r="1283" spans="1:8" x14ac:dyDescent="0.3">
      <c r="A1283" s="134">
        <f>IF(Data_Siswa[[#This Row],[Nama]]="","",COUNTA(Data_Siswa[[#Headers],[Nama]]:Data_Siswa[[#This Row],[Nama]])-1)</f>
        <v>1279</v>
      </c>
      <c r="B1283" s="135">
        <v>102324313</v>
      </c>
      <c r="C1283" s="135" t="s">
        <v>904</v>
      </c>
      <c r="D1283" s="136" t="s">
        <v>408</v>
      </c>
      <c r="E1283" s="135" t="s">
        <v>3</v>
      </c>
      <c r="F1283" s="135" t="s">
        <v>22</v>
      </c>
      <c r="G1283" s="137">
        <f>IF(Data_Siswa[[#This Row],[Nama]]="","",IF(F1283=F1282,G1282,G1282+1))</f>
        <v>38</v>
      </c>
      <c r="H1283" s="137" t="str">
        <f>CONCATENATE(Data_Siswa[[#This Row],[Kelas]],"-",COUNTIF(Data_Siswa[[#Headers],[Kelas]]:Data_Siswa[[#This Row],[Kelas]],Data_Siswa[[#This Row],[Kelas]]))</f>
        <v>12 TKJ 2-25</v>
      </c>
    </row>
    <row r="1284" spans="1:8" x14ac:dyDescent="0.3">
      <c r="A1284" s="134">
        <f>IF(Data_Siswa[[#This Row],[Nama]]="","",COUNTA(Data_Siswa[[#Headers],[Nama]]:Data_Siswa[[#This Row],[Nama]])-1)</f>
        <v>1280</v>
      </c>
      <c r="B1284" s="135">
        <v>102324363</v>
      </c>
      <c r="C1284" s="135" t="s">
        <v>951</v>
      </c>
      <c r="D1284" s="136" t="s">
        <v>450</v>
      </c>
      <c r="E1284" s="135" t="s">
        <v>4</v>
      </c>
      <c r="F1284" s="135" t="s">
        <v>22</v>
      </c>
      <c r="G1284" s="137">
        <f>IF(Data_Siswa[[#This Row],[Nama]]="","",IF(F1284=F1283,G1283,G1283+1))</f>
        <v>38</v>
      </c>
      <c r="H1284" s="137" t="str">
        <f>CONCATENATE(Data_Siswa[[#This Row],[Kelas]],"-",COUNTIF(Data_Siswa[[#Headers],[Kelas]]:Data_Siswa[[#This Row],[Kelas]],Data_Siswa[[#This Row],[Kelas]]))</f>
        <v>12 TKJ 2-26</v>
      </c>
    </row>
    <row r="1285" spans="1:8" x14ac:dyDescent="0.3">
      <c r="A1285" s="134">
        <f>IF(Data_Siswa[[#This Row],[Nama]]="","",COUNTA(Data_Siswa[[#Headers],[Nama]]:Data_Siswa[[#This Row],[Nama]])-1)</f>
        <v>1281</v>
      </c>
      <c r="B1285" s="135">
        <v>102324387</v>
      </c>
      <c r="C1285" s="135" t="s">
        <v>906</v>
      </c>
      <c r="D1285" s="136" t="s">
        <v>471</v>
      </c>
      <c r="E1285" s="135" t="s">
        <v>4</v>
      </c>
      <c r="F1285" s="135" t="s">
        <v>22</v>
      </c>
      <c r="G1285" s="137">
        <f>IF(Data_Siswa[[#This Row],[Nama]]="","",IF(F1285=F1284,G1284,G1284+1))</f>
        <v>38</v>
      </c>
      <c r="H1285" s="137" t="str">
        <f>CONCATENATE(Data_Siswa[[#This Row],[Kelas]],"-",COUNTIF(Data_Siswa[[#Headers],[Kelas]]:Data_Siswa[[#This Row],[Kelas]],Data_Siswa[[#This Row],[Kelas]]))</f>
        <v>12 TKJ 2-27</v>
      </c>
    </row>
    <row r="1286" spans="1:8" x14ac:dyDescent="0.3">
      <c r="A1286" s="134">
        <f>IF(Data_Siswa[[#This Row],[Nama]]="","",COUNTA(Data_Siswa[[#Headers],[Nama]]:Data_Siswa[[#This Row],[Nama]])-1)</f>
        <v>1282</v>
      </c>
      <c r="B1286" s="135">
        <v>102324400</v>
      </c>
      <c r="C1286" s="135" t="s">
        <v>907</v>
      </c>
      <c r="D1286" s="136" t="s">
        <v>482</v>
      </c>
      <c r="E1286" s="135" t="s">
        <v>4</v>
      </c>
      <c r="F1286" s="135" t="s">
        <v>22</v>
      </c>
      <c r="G1286" s="137">
        <f>IF(Data_Siswa[[#This Row],[Nama]]="","",IF(F1286=F1285,G1285,G1285+1))</f>
        <v>38</v>
      </c>
      <c r="H1286" s="137" t="str">
        <f>CONCATENATE(Data_Siswa[[#This Row],[Kelas]],"-",COUNTIF(Data_Siswa[[#Headers],[Kelas]]:Data_Siswa[[#This Row],[Kelas]],Data_Siswa[[#This Row],[Kelas]]))</f>
        <v>12 TKJ 2-28</v>
      </c>
    </row>
    <row r="1287" spans="1:8" x14ac:dyDescent="0.3">
      <c r="A1287" s="134">
        <f>IF(Data_Siswa[[#This Row],[Nama]]="","",COUNTA(Data_Siswa[[#Headers],[Nama]]:Data_Siswa[[#This Row],[Nama]])-1)</f>
        <v>1283</v>
      </c>
      <c r="B1287" s="135">
        <v>102324403</v>
      </c>
      <c r="C1287" s="135" t="s">
        <v>908</v>
      </c>
      <c r="D1287" s="136" t="s">
        <v>485</v>
      </c>
      <c r="E1287" s="135" t="s">
        <v>3</v>
      </c>
      <c r="F1287" s="135" t="s">
        <v>22</v>
      </c>
      <c r="G1287" s="137">
        <f>IF(Data_Siswa[[#This Row],[Nama]]="","",IF(F1287=F1286,G1286,G1286+1))</f>
        <v>38</v>
      </c>
      <c r="H1287" s="137" t="str">
        <f>CONCATENATE(Data_Siswa[[#This Row],[Kelas]],"-",COUNTIF(Data_Siswa[[#Headers],[Kelas]]:Data_Siswa[[#This Row],[Kelas]],Data_Siswa[[#This Row],[Kelas]]))</f>
        <v>12 TKJ 2-29</v>
      </c>
    </row>
    <row r="1288" spans="1:8" x14ac:dyDescent="0.3">
      <c r="A1288" s="134">
        <f>IF(Data_Siswa[[#This Row],[Nama]]="","",COUNTA(Data_Siswa[[#Headers],[Nama]]:Data_Siswa[[#This Row],[Nama]])-1)</f>
        <v>1284</v>
      </c>
      <c r="B1288" s="135">
        <v>102324407</v>
      </c>
      <c r="C1288" s="135" t="s">
        <v>909</v>
      </c>
      <c r="D1288" s="136" t="s">
        <v>489</v>
      </c>
      <c r="E1288" s="135" t="s">
        <v>4</v>
      </c>
      <c r="F1288" s="135" t="s">
        <v>22</v>
      </c>
      <c r="G1288" s="137">
        <f>IF(Data_Siswa[[#This Row],[Nama]]="","",IF(F1288=F1287,G1287,G1287+1))</f>
        <v>38</v>
      </c>
      <c r="H1288" s="137" t="str">
        <f>CONCATENATE(Data_Siswa[[#This Row],[Kelas]],"-",COUNTIF(Data_Siswa[[#Headers],[Kelas]]:Data_Siswa[[#This Row],[Kelas]],Data_Siswa[[#This Row],[Kelas]]))</f>
        <v>12 TKJ 2-30</v>
      </c>
    </row>
    <row r="1289" spans="1:8" x14ac:dyDescent="0.3">
      <c r="A1289" s="134">
        <f>IF(Data_Siswa[[#This Row],[Nama]]="","",COUNTA(Data_Siswa[[#Headers],[Nama]]:Data_Siswa[[#This Row],[Nama]])-1)</f>
        <v>1285</v>
      </c>
      <c r="B1289" s="135">
        <v>102324408</v>
      </c>
      <c r="C1289" s="135" t="s">
        <v>910</v>
      </c>
      <c r="D1289" s="136" t="s">
        <v>490</v>
      </c>
      <c r="E1289" s="135" t="s">
        <v>4</v>
      </c>
      <c r="F1289" s="135" t="s">
        <v>22</v>
      </c>
      <c r="G1289" s="137">
        <f>IF(Data_Siswa[[#This Row],[Nama]]="","",IF(F1289=F1288,G1288,G1288+1))</f>
        <v>38</v>
      </c>
      <c r="H1289" s="137" t="str">
        <f>CONCATENATE(Data_Siswa[[#This Row],[Kelas]],"-",COUNTIF(Data_Siswa[[#Headers],[Kelas]]:Data_Siswa[[#This Row],[Kelas]],Data_Siswa[[#This Row],[Kelas]]))</f>
        <v>12 TKJ 2-31</v>
      </c>
    </row>
    <row r="1290" spans="1:8" x14ac:dyDescent="0.3">
      <c r="A1290" s="134">
        <f>IF(Data_Siswa[[#This Row],[Nama]]="","",COUNTA(Data_Siswa[[#Headers],[Nama]]:Data_Siswa[[#This Row],[Nama]])-1)</f>
        <v>1286</v>
      </c>
      <c r="B1290" s="135">
        <v>102324416</v>
      </c>
      <c r="C1290" s="135" t="s">
        <v>911</v>
      </c>
      <c r="D1290" s="136" t="s">
        <v>498</v>
      </c>
      <c r="E1290" s="135" t="s">
        <v>4</v>
      </c>
      <c r="F1290" s="135" t="s">
        <v>22</v>
      </c>
      <c r="G1290" s="137">
        <f>IF(Data_Siswa[[#This Row],[Nama]]="","",IF(F1290=F1289,G1289,G1289+1))</f>
        <v>38</v>
      </c>
      <c r="H1290" s="137" t="str">
        <f>CONCATENATE(Data_Siswa[[#This Row],[Kelas]],"-",COUNTIF(Data_Siswa[[#Headers],[Kelas]]:Data_Siswa[[#This Row],[Kelas]],Data_Siswa[[#This Row],[Kelas]]))</f>
        <v>12 TKJ 2-32</v>
      </c>
    </row>
    <row r="1291" spans="1:8" x14ac:dyDescent="0.3">
      <c r="A1291" s="134">
        <f>IF(Data_Siswa[[#This Row],[Nama]]="","",COUNTA(Data_Siswa[[#Headers],[Nama]]:Data_Siswa[[#This Row],[Nama]])-1)</f>
        <v>1287</v>
      </c>
      <c r="B1291" s="135">
        <v>102324544</v>
      </c>
      <c r="C1291" s="135" t="s">
        <v>912</v>
      </c>
      <c r="D1291" s="136" t="s">
        <v>2088</v>
      </c>
      <c r="E1291" s="135" t="s">
        <v>4</v>
      </c>
      <c r="F1291" s="135" t="s">
        <v>22</v>
      </c>
      <c r="G1291" s="137">
        <f>IF(Data_Siswa[[#This Row],[Nama]]="","",IF(F1291=F1290,G1290,G1290+1))</f>
        <v>38</v>
      </c>
      <c r="H1291" s="137" t="str">
        <f>CONCATENATE(Data_Siswa[[#This Row],[Kelas]],"-",COUNTIF(Data_Siswa[[#Headers],[Kelas]]:Data_Siswa[[#This Row],[Kelas]],Data_Siswa[[#This Row],[Kelas]]))</f>
        <v>12 TKJ 2-33</v>
      </c>
    </row>
    <row r="1292" spans="1:8" x14ac:dyDescent="0.3">
      <c r="A1292" s="134">
        <f>IF(Data_Siswa[[#This Row],[Nama]]="","",COUNTA(Data_Siswa[[#Headers],[Nama]]:Data_Siswa[[#This Row],[Nama]])-1)</f>
        <v>1288</v>
      </c>
      <c r="B1292" s="135">
        <v>102324287</v>
      </c>
      <c r="C1292" s="135" t="s">
        <v>913</v>
      </c>
      <c r="D1292" s="136" t="s">
        <v>386</v>
      </c>
      <c r="E1292" s="135" t="s">
        <v>4</v>
      </c>
      <c r="F1292" s="135" t="s">
        <v>23</v>
      </c>
      <c r="G1292" s="137">
        <f>IF(Data_Siswa[[#This Row],[Nama]]="","",IF(F1292=F1291,G1291,G1291+1))</f>
        <v>39</v>
      </c>
      <c r="H1292" s="137" t="str">
        <f>CONCATENATE(Data_Siswa[[#This Row],[Kelas]],"-",COUNTIF(Data_Siswa[[#Headers],[Kelas]]:Data_Siswa[[#This Row],[Kelas]],Data_Siswa[[#This Row],[Kelas]]))</f>
        <v>12 TKJ 3-1</v>
      </c>
    </row>
    <row r="1293" spans="1:8" x14ac:dyDescent="0.3">
      <c r="A1293" s="134">
        <f>IF(Data_Siswa[[#This Row],[Nama]]="","",COUNTA(Data_Siswa[[#Headers],[Nama]]:Data_Siswa[[#This Row],[Nama]])-1)</f>
        <v>1289</v>
      </c>
      <c r="B1293" s="135">
        <v>102324314</v>
      </c>
      <c r="C1293" s="135" t="s">
        <v>914</v>
      </c>
      <c r="D1293" s="136" t="s">
        <v>409</v>
      </c>
      <c r="E1293" s="135" t="s">
        <v>3</v>
      </c>
      <c r="F1293" s="135" t="s">
        <v>23</v>
      </c>
      <c r="G1293" s="137">
        <f>IF(Data_Siswa[[#This Row],[Nama]]="","",IF(F1293=F1292,G1292,G1292+1))</f>
        <v>39</v>
      </c>
      <c r="H1293" s="137" t="str">
        <f>CONCATENATE(Data_Siswa[[#This Row],[Kelas]],"-",COUNTIF(Data_Siswa[[#Headers],[Kelas]]:Data_Siswa[[#This Row],[Kelas]],Data_Siswa[[#This Row],[Kelas]]))</f>
        <v>12 TKJ 3-2</v>
      </c>
    </row>
    <row r="1294" spans="1:8" x14ac:dyDescent="0.3">
      <c r="A1294" s="134">
        <f>IF(Data_Siswa[[#This Row],[Nama]]="","",COUNTA(Data_Siswa[[#Headers],[Nama]]:Data_Siswa[[#This Row],[Nama]])-1)</f>
        <v>1290</v>
      </c>
      <c r="B1294" s="135">
        <v>102324317</v>
      </c>
      <c r="C1294" s="135" t="s">
        <v>915</v>
      </c>
      <c r="D1294" s="136" t="s">
        <v>412</v>
      </c>
      <c r="E1294" s="135" t="s">
        <v>3</v>
      </c>
      <c r="F1294" s="135" t="s">
        <v>23</v>
      </c>
      <c r="G1294" s="137">
        <f>IF(Data_Siswa[[#This Row],[Nama]]="","",IF(F1294=F1293,G1293,G1293+1))</f>
        <v>39</v>
      </c>
      <c r="H1294" s="137" t="str">
        <f>CONCATENATE(Data_Siswa[[#This Row],[Kelas]],"-",COUNTIF(Data_Siswa[[#Headers],[Kelas]]:Data_Siswa[[#This Row],[Kelas]],Data_Siswa[[#This Row],[Kelas]]))</f>
        <v>12 TKJ 3-3</v>
      </c>
    </row>
    <row r="1295" spans="1:8" x14ac:dyDescent="0.3">
      <c r="A1295" s="134">
        <f>IF(Data_Siswa[[#This Row],[Nama]]="","",COUNTA(Data_Siswa[[#Headers],[Nama]]:Data_Siswa[[#This Row],[Nama]])-1)</f>
        <v>1291</v>
      </c>
      <c r="B1295" s="135">
        <v>102324318</v>
      </c>
      <c r="C1295" s="135" t="s">
        <v>916</v>
      </c>
      <c r="D1295" s="136" t="s">
        <v>413</v>
      </c>
      <c r="E1295" s="135" t="s">
        <v>4</v>
      </c>
      <c r="F1295" s="135" t="s">
        <v>23</v>
      </c>
      <c r="G1295" s="137">
        <f>IF(Data_Siswa[[#This Row],[Nama]]="","",IF(F1295=F1294,G1294,G1294+1))</f>
        <v>39</v>
      </c>
      <c r="H1295" s="137" t="str">
        <f>CONCATENATE(Data_Siswa[[#This Row],[Kelas]],"-",COUNTIF(Data_Siswa[[#Headers],[Kelas]]:Data_Siswa[[#This Row],[Kelas]],Data_Siswa[[#This Row],[Kelas]]))</f>
        <v>12 TKJ 3-4</v>
      </c>
    </row>
    <row r="1296" spans="1:8" x14ac:dyDescent="0.3">
      <c r="A1296" s="134">
        <f>IF(Data_Siswa[[#This Row],[Nama]]="","",COUNTA(Data_Siswa[[#Headers],[Nama]]:Data_Siswa[[#This Row],[Nama]])-1)</f>
        <v>1292</v>
      </c>
      <c r="B1296" s="135">
        <v>102324319</v>
      </c>
      <c r="C1296" s="135" t="s">
        <v>917</v>
      </c>
      <c r="D1296" s="136" t="s">
        <v>414</v>
      </c>
      <c r="E1296" s="135" t="s">
        <v>4</v>
      </c>
      <c r="F1296" s="135" t="s">
        <v>23</v>
      </c>
      <c r="G1296" s="137">
        <f>IF(Data_Siswa[[#This Row],[Nama]]="","",IF(F1296=F1295,G1295,G1295+1))</f>
        <v>39</v>
      </c>
      <c r="H1296" s="137" t="str">
        <f>CONCATENATE(Data_Siswa[[#This Row],[Kelas]],"-",COUNTIF(Data_Siswa[[#Headers],[Kelas]]:Data_Siswa[[#This Row],[Kelas]],Data_Siswa[[#This Row],[Kelas]]))</f>
        <v>12 TKJ 3-5</v>
      </c>
    </row>
    <row r="1297" spans="1:8" x14ac:dyDescent="0.3">
      <c r="A1297" s="134">
        <f>IF(Data_Siswa[[#This Row],[Nama]]="","",COUNTA(Data_Siswa[[#Headers],[Nama]]:Data_Siswa[[#This Row],[Nama]])-1)</f>
        <v>1293</v>
      </c>
      <c r="B1297" s="135">
        <v>102324320</v>
      </c>
      <c r="C1297" s="135" t="s">
        <v>918</v>
      </c>
      <c r="D1297" s="136" t="s">
        <v>415</v>
      </c>
      <c r="E1297" s="135" t="s">
        <v>3</v>
      </c>
      <c r="F1297" s="135" t="s">
        <v>23</v>
      </c>
      <c r="G1297" s="137">
        <f>IF(Data_Siswa[[#This Row],[Nama]]="","",IF(F1297=F1296,G1296,G1296+1))</f>
        <v>39</v>
      </c>
      <c r="H1297" s="137" t="str">
        <f>CONCATENATE(Data_Siswa[[#This Row],[Kelas]],"-",COUNTIF(Data_Siswa[[#Headers],[Kelas]]:Data_Siswa[[#This Row],[Kelas]],Data_Siswa[[#This Row],[Kelas]]))</f>
        <v>12 TKJ 3-6</v>
      </c>
    </row>
    <row r="1298" spans="1:8" x14ac:dyDescent="0.3">
      <c r="A1298" s="134">
        <f>IF(Data_Siswa[[#This Row],[Nama]]="","",COUNTA(Data_Siswa[[#Headers],[Nama]]:Data_Siswa[[#This Row],[Nama]])-1)</f>
        <v>1294</v>
      </c>
      <c r="B1298" s="135">
        <v>102324321</v>
      </c>
      <c r="C1298" s="135" t="s">
        <v>919</v>
      </c>
      <c r="D1298" s="136" t="s">
        <v>416</v>
      </c>
      <c r="E1298" s="135" t="s">
        <v>3</v>
      </c>
      <c r="F1298" s="135" t="s">
        <v>23</v>
      </c>
      <c r="G1298" s="137">
        <f>IF(Data_Siswa[[#This Row],[Nama]]="","",IF(F1298=F1297,G1297,G1297+1))</f>
        <v>39</v>
      </c>
      <c r="H1298" s="137" t="str">
        <f>CONCATENATE(Data_Siswa[[#This Row],[Kelas]],"-",COUNTIF(Data_Siswa[[#Headers],[Kelas]]:Data_Siswa[[#This Row],[Kelas]],Data_Siswa[[#This Row],[Kelas]]))</f>
        <v>12 TKJ 3-7</v>
      </c>
    </row>
    <row r="1299" spans="1:8" x14ac:dyDescent="0.3">
      <c r="A1299" s="134">
        <f>IF(Data_Siswa[[#This Row],[Nama]]="","",COUNTA(Data_Siswa[[#Headers],[Nama]]:Data_Siswa[[#This Row],[Nama]])-1)</f>
        <v>1295</v>
      </c>
      <c r="B1299" s="135">
        <v>102324322</v>
      </c>
      <c r="C1299" s="135" t="s">
        <v>920</v>
      </c>
      <c r="D1299" s="136" t="s">
        <v>417</v>
      </c>
      <c r="E1299" s="135" t="s">
        <v>4</v>
      </c>
      <c r="F1299" s="135" t="s">
        <v>23</v>
      </c>
      <c r="G1299" s="137">
        <f>IF(Data_Siswa[[#This Row],[Nama]]="","",IF(F1299=F1298,G1298,G1298+1))</f>
        <v>39</v>
      </c>
      <c r="H1299" s="137" t="str">
        <f>CONCATENATE(Data_Siswa[[#This Row],[Kelas]],"-",COUNTIF(Data_Siswa[[#Headers],[Kelas]]:Data_Siswa[[#This Row],[Kelas]],Data_Siswa[[#This Row],[Kelas]]))</f>
        <v>12 TKJ 3-8</v>
      </c>
    </row>
    <row r="1300" spans="1:8" x14ac:dyDescent="0.3">
      <c r="A1300" s="134">
        <f>IF(Data_Siswa[[#This Row],[Nama]]="","",COUNTA(Data_Siswa[[#Headers],[Nama]]:Data_Siswa[[#This Row],[Nama]])-1)</f>
        <v>1296</v>
      </c>
      <c r="B1300" s="135">
        <v>102324324</v>
      </c>
      <c r="C1300" s="135" t="s">
        <v>921</v>
      </c>
      <c r="D1300" s="136" t="s">
        <v>418</v>
      </c>
      <c r="E1300" s="135" t="s">
        <v>3</v>
      </c>
      <c r="F1300" s="135" t="s">
        <v>23</v>
      </c>
      <c r="G1300" s="137">
        <f>IF(Data_Siswa[[#This Row],[Nama]]="","",IF(F1300=F1299,G1299,G1299+1))</f>
        <v>39</v>
      </c>
      <c r="H1300" s="137" t="str">
        <f>CONCATENATE(Data_Siswa[[#This Row],[Kelas]],"-",COUNTIF(Data_Siswa[[#Headers],[Kelas]]:Data_Siswa[[#This Row],[Kelas]],Data_Siswa[[#This Row],[Kelas]]))</f>
        <v>12 TKJ 3-9</v>
      </c>
    </row>
    <row r="1301" spans="1:8" x14ac:dyDescent="0.3">
      <c r="A1301" s="134">
        <f>IF(Data_Siswa[[#This Row],[Nama]]="","",COUNTA(Data_Siswa[[#Headers],[Nama]]:Data_Siswa[[#This Row],[Nama]])-1)</f>
        <v>1297</v>
      </c>
      <c r="B1301" s="135">
        <v>102324325</v>
      </c>
      <c r="C1301" s="135" t="s">
        <v>922</v>
      </c>
      <c r="D1301" s="136" t="s">
        <v>419</v>
      </c>
      <c r="E1301" s="135" t="s">
        <v>3</v>
      </c>
      <c r="F1301" s="135" t="s">
        <v>23</v>
      </c>
      <c r="G1301" s="137">
        <f>IF(Data_Siswa[[#This Row],[Nama]]="","",IF(F1301=F1300,G1300,G1300+1))</f>
        <v>39</v>
      </c>
      <c r="H1301" s="137" t="str">
        <f>CONCATENATE(Data_Siswa[[#This Row],[Kelas]],"-",COUNTIF(Data_Siswa[[#Headers],[Kelas]]:Data_Siswa[[#This Row],[Kelas]],Data_Siswa[[#This Row],[Kelas]]))</f>
        <v>12 TKJ 3-10</v>
      </c>
    </row>
    <row r="1302" spans="1:8" x14ac:dyDescent="0.3">
      <c r="A1302" s="134">
        <f>IF(Data_Siswa[[#This Row],[Nama]]="","",COUNTA(Data_Siswa[[#Headers],[Nama]]:Data_Siswa[[#This Row],[Nama]])-1)</f>
        <v>1298</v>
      </c>
      <c r="B1302" s="135">
        <v>102324326</v>
      </c>
      <c r="C1302" s="135" t="s">
        <v>923</v>
      </c>
      <c r="D1302" s="136" t="s">
        <v>420</v>
      </c>
      <c r="E1302" s="135" t="s">
        <v>4</v>
      </c>
      <c r="F1302" s="135" t="s">
        <v>23</v>
      </c>
      <c r="G1302" s="137">
        <f>IF(Data_Siswa[[#This Row],[Nama]]="","",IF(F1302=F1301,G1301,G1301+1))</f>
        <v>39</v>
      </c>
      <c r="H1302" s="137" t="str">
        <f>CONCATENATE(Data_Siswa[[#This Row],[Kelas]],"-",COUNTIF(Data_Siswa[[#Headers],[Kelas]]:Data_Siswa[[#This Row],[Kelas]],Data_Siswa[[#This Row],[Kelas]]))</f>
        <v>12 TKJ 3-11</v>
      </c>
    </row>
    <row r="1303" spans="1:8" x14ac:dyDescent="0.3">
      <c r="A1303" s="134">
        <f>IF(Data_Siswa[[#This Row],[Nama]]="","",COUNTA(Data_Siswa[[#Headers],[Nama]]:Data_Siswa[[#This Row],[Nama]])-1)</f>
        <v>1299</v>
      </c>
      <c r="B1303" s="135">
        <v>102324327</v>
      </c>
      <c r="C1303" s="135" t="s">
        <v>924</v>
      </c>
      <c r="D1303" s="136" t="s">
        <v>421</v>
      </c>
      <c r="E1303" s="135" t="s">
        <v>4</v>
      </c>
      <c r="F1303" s="135" t="s">
        <v>23</v>
      </c>
      <c r="G1303" s="137">
        <f>IF(Data_Siswa[[#This Row],[Nama]]="","",IF(F1303=F1302,G1302,G1302+1))</f>
        <v>39</v>
      </c>
      <c r="H1303" s="137" t="str">
        <f>CONCATENATE(Data_Siswa[[#This Row],[Kelas]],"-",COUNTIF(Data_Siswa[[#Headers],[Kelas]]:Data_Siswa[[#This Row],[Kelas]],Data_Siswa[[#This Row],[Kelas]]))</f>
        <v>12 TKJ 3-12</v>
      </c>
    </row>
    <row r="1304" spans="1:8" x14ac:dyDescent="0.3">
      <c r="A1304" s="134">
        <f>IF(Data_Siswa[[#This Row],[Nama]]="","",COUNTA(Data_Siswa[[#Headers],[Nama]]:Data_Siswa[[#This Row],[Nama]])-1)</f>
        <v>1300</v>
      </c>
      <c r="B1304" s="135">
        <v>102324328</v>
      </c>
      <c r="C1304" s="135" t="s">
        <v>925</v>
      </c>
      <c r="D1304" s="136" t="s">
        <v>422</v>
      </c>
      <c r="E1304" s="135" t="s">
        <v>3</v>
      </c>
      <c r="F1304" s="135" t="s">
        <v>23</v>
      </c>
      <c r="G1304" s="137">
        <f>IF(Data_Siswa[[#This Row],[Nama]]="","",IF(F1304=F1303,G1303,G1303+1))</f>
        <v>39</v>
      </c>
      <c r="H1304" s="137" t="str">
        <f>CONCATENATE(Data_Siswa[[#This Row],[Kelas]],"-",COUNTIF(Data_Siswa[[#Headers],[Kelas]]:Data_Siswa[[#This Row],[Kelas]],Data_Siswa[[#This Row],[Kelas]]))</f>
        <v>12 TKJ 3-13</v>
      </c>
    </row>
    <row r="1305" spans="1:8" x14ac:dyDescent="0.3">
      <c r="A1305" s="134">
        <f>IF(Data_Siswa[[#This Row],[Nama]]="","",COUNTA(Data_Siswa[[#Headers],[Nama]]:Data_Siswa[[#This Row],[Nama]])-1)</f>
        <v>1301</v>
      </c>
      <c r="B1305" s="135">
        <v>102324329</v>
      </c>
      <c r="C1305" s="135" t="s">
        <v>926</v>
      </c>
      <c r="D1305" s="136" t="s">
        <v>423</v>
      </c>
      <c r="E1305" s="135" t="s">
        <v>3</v>
      </c>
      <c r="F1305" s="135" t="s">
        <v>23</v>
      </c>
      <c r="G1305" s="137">
        <f>IF(Data_Siswa[[#This Row],[Nama]]="","",IF(F1305=F1304,G1304,G1304+1))</f>
        <v>39</v>
      </c>
      <c r="H1305" s="137" t="str">
        <f>CONCATENATE(Data_Siswa[[#This Row],[Kelas]],"-",COUNTIF(Data_Siswa[[#Headers],[Kelas]]:Data_Siswa[[#This Row],[Kelas]],Data_Siswa[[#This Row],[Kelas]]))</f>
        <v>12 TKJ 3-14</v>
      </c>
    </row>
    <row r="1306" spans="1:8" x14ac:dyDescent="0.3">
      <c r="A1306" s="134">
        <f>IF(Data_Siswa[[#This Row],[Nama]]="","",COUNTA(Data_Siswa[[#Headers],[Nama]]:Data_Siswa[[#This Row],[Nama]])-1)</f>
        <v>1302</v>
      </c>
      <c r="B1306" s="135">
        <v>102324331</v>
      </c>
      <c r="C1306" s="135" t="s">
        <v>927</v>
      </c>
      <c r="D1306" s="136" t="s">
        <v>424</v>
      </c>
      <c r="E1306" s="135" t="s">
        <v>3</v>
      </c>
      <c r="F1306" s="135" t="s">
        <v>23</v>
      </c>
      <c r="G1306" s="137">
        <f>IF(Data_Siswa[[#This Row],[Nama]]="","",IF(F1306=F1305,G1305,G1305+1))</f>
        <v>39</v>
      </c>
      <c r="H1306" s="137" t="str">
        <f>CONCATENATE(Data_Siswa[[#This Row],[Kelas]],"-",COUNTIF(Data_Siswa[[#Headers],[Kelas]]:Data_Siswa[[#This Row],[Kelas]],Data_Siswa[[#This Row],[Kelas]]))</f>
        <v>12 TKJ 3-15</v>
      </c>
    </row>
    <row r="1307" spans="1:8" x14ac:dyDescent="0.3">
      <c r="A1307" s="134">
        <f>IF(Data_Siswa[[#This Row],[Nama]]="","",COUNTA(Data_Siswa[[#Headers],[Nama]]:Data_Siswa[[#This Row],[Nama]])-1)</f>
        <v>1303</v>
      </c>
      <c r="B1307" s="135">
        <v>102324332</v>
      </c>
      <c r="C1307" s="135" t="s">
        <v>928</v>
      </c>
      <c r="D1307" s="136" t="s">
        <v>425</v>
      </c>
      <c r="E1307" s="135" t="s">
        <v>3</v>
      </c>
      <c r="F1307" s="135" t="s">
        <v>23</v>
      </c>
      <c r="G1307" s="137">
        <f>IF(Data_Siswa[[#This Row],[Nama]]="","",IF(F1307=F1306,G1306,G1306+1))</f>
        <v>39</v>
      </c>
      <c r="H1307" s="137" t="str">
        <f>CONCATENATE(Data_Siswa[[#This Row],[Kelas]],"-",COUNTIF(Data_Siswa[[#Headers],[Kelas]]:Data_Siswa[[#This Row],[Kelas]],Data_Siswa[[#This Row],[Kelas]]))</f>
        <v>12 TKJ 3-16</v>
      </c>
    </row>
    <row r="1308" spans="1:8" x14ac:dyDescent="0.3">
      <c r="A1308" s="134">
        <f>IF(Data_Siswa[[#This Row],[Nama]]="","",COUNTA(Data_Siswa[[#Headers],[Nama]]:Data_Siswa[[#This Row],[Nama]])-1)</f>
        <v>1304</v>
      </c>
      <c r="B1308" s="135">
        <v>102324333</v>
      </c>
      <c r="C1308" s="135" t="s">
        <v>929</v>
      </c>
      <c r="D1308" s="136" t="s">
        <v>426</v>
      </c>
      <c r="E1308" s="135" t="s">
        <v>4</v>
      </c>
      <c r="F1308" s="135" t="s">
        <v>23</v>
      </c>
      <c r="G1308" s="137">
        <f>IF(Data_Siswa[[#This Row],[Nama]]="","",IF(F1308=F1307,G1307,G1307+1))</f>
        <v>39</v>
      </c>
      <c r="H1308" s="137" t="str">
        <f>CONCATENATE(Data_Siswa[[#This Row],[Kelas]],"-",COUNTIF(Data_Siswa[[#Headers],[Kelas]]:Data_Siswa[[#This Row],[Kelas]],Data_Siswa[[#This Row],[Kelas]]))</f>
        <v>12 TKJ 3-17</v>
      </c>
    </row>
    <row r="1309" spans="1:8" x14ac:dyDescent="0.3">
      <c r="A1309" s="134">
        <f>IF(Data_Siswa[[#This Row],[Nama]]="","",COUNTA(Data_Siswa[[#Headers],[Nama]]:Data_Siswa[[#This Row],[Nama]])-1)</f>
        <v>1305</v>
      </c>
      <c r="B1309" s="135">
        <v>102324334</v>
      </c>
      <c r="C1309" s="135" t="s">
        <v>930</v>
      </c>
      <c r="D1309" s="136" t="s">
        <v>427</v>
      </c>
      <c r="E1309" s="135" t="s">
        <v>4</v>
      </c>
      <c r="F1309" s="135" t="s">
        <v>23</v>
      </c>
      <c r="G1309" s="137">
        <f>IF(Data_Siswa[[#This Row],[Nama]]="","",IF(F1309=F1308,G1308,G1308+1))</f>
        <v>39</v>
      </c>
      <c r="H1309" s="137" t="str">
        <f>CONCATENATE(Data_Siswa[[#This Row],[Kelas]],"-",COUNTIF(Data_Siswa[[#Headers],[Kelas]]:Data_Siswa[[#This Row],[Kelas]],Data_Siswa[[#This Row],[Kelas]]))</f>
        <v>12 TKJ 3-18</v>
      </c>
    </row>
    <row r="1310" spans="1:8" x14ac:dyDescent="0.3">
      <c r="A1310" s="134">
        <f>IF(Data_Siswa[[#This Row],[Nama]]="","",COUNTA(Data_Siswa[[#Headers],[Nama]]:Data_Siswa[[#This Row],[Nama]])-1)</f>
        <v>1306</v>
      </c>
      <c r="B1310" s="135">
        <v>102324336</v>
      </c>
      <c r="C1310" s="135" t="s">
        <v>931</v>
      </c>
      <c r="D1310" s="136" t="s">
        <v>429</v>
      </c>
      <c r="E1310" s="135" t="s">
        <v>4</v>
      </c>
      <c r="F1310" s="135" t="s">
        <v>23</v>
      </c>
      <c r="G1310" s="137">
        <f>IF(Data_Siswa[[#This Row],[Nama]]="","",IF(F1310=F1309,G1309,G1309+1))</f>
        <v>39</v>
      </c>
      <c r="H1310" s="137" t="str">
        <f>CONCATENATE(Data_Siswa[[#This Row],[Kelas]],"-",COUNTIF(Data_Siswa[[#Headers],[Kelas]]:Data_Siswa[[#This Row],[Kelas]],Data_Siswa[[#This Row],[Kelas]]))</f>
        <v>12 TKJ 3-19</v>
      </c>
    </row>
    <row r="1311" spans="1:8" x14ac:dyDescent="0.3">
      <c r="A1311" s="134">
        <f>IF(Data_Siswa[[#This Row],[Nama]]="","",COUNTA(Data_Siswa[[#Headers],[Nama]]:Data_Siswa[[#This Row],[Nama]])-1)</f>
        <v>1307</v>
      </c>
      <c r="B1311" s="135">
        <v>102324342</v>
      </c>
      <c r="C1311" s="135" t="s">
        <v>932</v>
      </c>
      <c r="D1311" s="136" t="s">
        <v>434</v>
      </c>
      <c r="E1311" s="135" t="s">
        <v>3</v>
      </c>
      <c r="F1311" s="135" t="s">
        <v>23</v>
      </c>
      <c r="G1311" s="137">
        <f>IF(Data_Siswa[[#This Row],[Nama]]="","",IF(F1311=F1310,G1310,G1310+1))</f>
        <v>39</v>
      </c>
      <c r="H1311" s="137" t="str">
        <f>CONCATENATE(Data_Siswa[[#This Row],[Kelas]],"-",COUNTIF(Data_Siswa[[#Headers],[Kelas]]:Data_Siswa[[#This Row],[Kelas]],Data_Siswa[[#This Row],[Kelas]]))</f>
        <v>12 TKJ 3-20</v>
      </c>
    </row>
    <row r="1312" spans="1:8" x14ac:dyDescent="0.3">
      <c r="A1312" s="134">
        <f>IF(Data_Siswa[[#This Row],[Nama]]="","",COUNTA(Data_Siswa[[#Headers],[Nama]]:Data_Siswa[[#This Row],[Nama]])-1)</f>
        <v>1308</v>
      </c>
      <c r="B1312" s="135">
        <v>102324343</v>
      </c>
      <c r="C1312" s="135" t="s">
        <v>933</v>
      </c>
      <c r="D1312" s="136" t="s">
        <v>435</v>
      </c>
      <c r="E1312" s="135" t="s">
        <v>4</v>
      </c>
      <c r="F1312" s="135" t="s">
        <v>23</v>
      </c>
      <c r="G1312" s="137">
        <f>IF(Data_Siswa[[#This Row],[Nama]]="","",IF(F1312=F1311,G1311,G1311+1))</f>
        <v>39</v>
      </c>
      <c r="H1312" s="137" t="str">
        <f>CONCATENATE(Data_Siswa[[#This Row],[Kelas]],"-",COUNTIF(Data_Siswa[[#Headers],[Kelas]]:Data_Siswa[[#This Row],[Kelas]],Data_Siswa[[#This Row],[Kelas]]))</f>
        <v>12 TKJ 3-21</v>
      </c>
    </row>
    <row r="1313" spans="1:8" x14ac:dyDescent="0.3">
      <c r="A1313" s="134">
        <f>IF(Data_Siswa[[#This Row],[Nama]]="","",COUNTA(Data_Siswa[[#Headers],[Nama]]:Data_Siswa[[#This Row],[Nama]])-1)</f>
        <v>1309</v>
      </c>
      <c r="B1313" s="135">
        <v>102324345</v>
      </c>
      <c r="C1313" s="135" t="s">
        <v>934</v>
      </c>
      <c r="D1313" s="136" t="s">
        <v>437</v>
      </c>
      <c r="E1313" s="135" t="s">
        <v>4</v>
      </c>
      <c r="F1313" s="135" t="s">
        <v>23</v>
      </c>
      <c r="G1313" s="137">
        <f>IF(Data_Siswa[[#This Row],[Nama]]="","",IF(F1313=F1312,G1312,G1312+1))</f>
        <v>39</v>
      </c>
      <c r="H1313" s="137" t="str">
        <f>CONCATENATE(Data_Siswa[[#This Row],[Kelas]],"-",COUNTIF(Data_Siswa[[#Headers],[Kelas]]:Data_Siswa[[#This Row],[Kelas]],Data_Siswa[[#This Row],[Kelas]]))</f>
        <v>12 TKJ 3-22</v>
      </c>
    </row>
    <row r="1314" spans="1:8" x14ac:dyDescent="0.3">
      <c r="A1314" s="134">
        <f>IF(Data_Siswa[[#This Row],[Nama]]="","",COUNTA(Data_Siswa[[#Headers],[Nama]]:Data_Siswa[[#This Row],[Nama]])-1)</f>
        <v>1310</v>
      </c>
      <c r="B1314" s="135">
        <v>102324346</v>
      </c>
      <c r="C1314" s="135" t="s">
        <v>935</v>
      </c>
      <c r="D1314" s="136" t="s">
        <v>438</v>
      </c>
      <c r="E1314" s="135" t="s">
        <v>4</v>
      </c>
      <c r="F1314" s="135" t="s">
        <v>23</v>
      </c>
      <c r="G1314" s="137">
        <f>IF(Data_Siswa[[#This Row],[Nama]]="","",IF(F1314=F1313,G1313,G1313+1))</f>
        <v>39</v>
      </c>
      <c r="H1314" s="137" t="str">
        <f>CONCATENATE(Data_Siswa[[#This Row],[Kelas]],"-",COUNTIF(Data_Siswa[[#Headers],[Kelas]]:Data_Siswa[[#This Row],[Kelas]],Data_Siswa[[#This Row],[Kelas]]))</f>
        <v>12 TKJ 3-23</v>
      </c>
    </row>
    <row r="1315" spans="1:8" x14ac:dyDescent="0.3">
      <c r="A1315" s="134">
        <f>IF(Data_Siswa[[#This Row],[Nama]]="","",COUNTA(Data_Siswa[[#Headers],[Nama]]:Data_Siswa[[#This Row],[Nama]])-1)</f>
        <v>1311</v>
      </c>
      <c r="B1315" s="135">
        <v>102324347</v>
      </c>
      <c r="C1315" s="135" t="s">
        <v>936</v>
      </c>
      <c r="D1315" s="136" t="s">
        <v>439</v>
      </c>
      <c r="E1315" s="135" t="s">
        <v>4</v>
      </c>
      <c r="F1315" s="135" t="s">
        <v>23</v>
      </c>
      <c r="G1315" s="137">
        <f>IF(Data_Siswa[[#This Row],[Nama]]="","",IF(F1315=F1314,G1314,G1314+1))</f>
        <v>39</v>
      </c>
      <c r="H1315" s="137" t="str">
        <f>CONCATENATE(Data_Siswa[[#This Row],[Kelas]],"-",COUNTIF(Data_Siswa[[#Headers],[Kelas]]:Data_Siswa[[#This Row],[Kelas]],Data_Siswa[[#This Row],[Kelas]]))</f>
        <v>12 TKJ 3-24</v>
      </c>
    </row>
    <row r="1316" spans="1:8" x14ac:dyDescent="0.3">
      <c r="A1316" s="134">
        <f>IF(Data_Siswa[[#This Row],[Nama]]="","",COUNTA(Data_Siswa[[#Headers],[Nama]]:Data_Siswa[[#This Row],[Nama]])-1)</f>
        <v>1312</v>
      </c>
      <c r="B1316" s="135">
        <v>102324368</v>
      </c>
      <c r="C1316" s="135" t="s">
        <v>937</v>
      </c>
      <c r="D1316" s="136" t="s">
        <v>455</v>
      </c>
      <c r="E1316" s="135" t="s">
        <v>4</v>
      </c>
      <c r="F1316" s="135" t="s">
        <v>23</v>
      </c>
      <c r="G1316" s="137">
        <f>IF(Data_Siswa[[#This Row],[Nama]]="","",IF(F1316=F1315,G1315,G1315+1))</f>
        <v>39</v>
      </c>
      <c r="H1316" s="137" t="str">
        <f>CONCATENATE(Data_Siswa[[#This Row],[Kelas]],"-",COUNTIF(Data_Siswa[[#Headers],[Kelas]]:Data_Siswa[[#This Row],[Kelas]],Data_Siswa[[#This Row],[Kelas]]))</f>
        <v>12 TKJ 3-25</v>
      </c>
    </row>
    <row r="1317" spans="1:8" x14ac:dyDescent="0.3">
      <c r="A1317" s="134">
        <f>IF(Data_Siswa[[#This Row],[Nama]]="","",COUNTA(Data_Siswa[[#Headers],[Nama]]:Data_Siswa[[#This Row],[Nama]])-1)</f>
        <v>1313</v>
      </c>
      <c r="B1317" s="135">
        <v>102324371</v>
      </c>
      <c r="C1317" s="135" t="s">
        <v>938</v>
      </c>
      <c r="D1317" s="136" t="s">
        <v>457</v>
      </c>
      <c r="E1317" s="135" t="s">
        <v>3</v>
      </c>
      <c r="F1317" s="135" t="s">
        <v>23</v>
      </c>
      <c r="G1317" s="137">
        <f>IF(Data_Siswa[[#This Row],[Nama]]="","",IF(F1317=F1316,G1316,G1316+1))</f>
        <v>39</v>
      </c>
      <c r="H1317" s="137" t="str">
        <f>CONCATENATE(Data_Siswa[[#This Row],[Kelas]],"-",COUNTIF(Data_Siswa[[#Headers],[Kelas]]:Data_Siswa[[#This Row],[Kelas]],Data_Siswa[[#This Row],[Kelas]]))</f>
        <v>12 TKJ 3-26</v>
      </c>
    </row>
    <row r="1318" spans="1:8" x14ac:dyDescent="0.3">
      <c r="A1318" s="134">
        <f>IF(Data_Siswa[[#This Row],[Nama]]="","",COUNTA(Data_Siswa[[#Headers],[Nama]]:Data_Siswa[[#This Row],[Nama]])-1)</f>
        <v>1314</v>
      </c>
      <c r="B1318" s="135">
        <v>102324389</v>
      </c>
      <c r="C1318" s="135" t="s">
        <v>939</v>
      </c>
      <c r="D1318" s="136" t="s">
        <v>473</v>
      </c>
      <c r="E1318" s="135" t="s">
        <v>4</v>
      </c>
      <c r="F1318" s="135" t="s">
        <v>23</v>
      </c>
      <c r="G1318" s="137">
        <f>IF(Data_Siswa[[#This Row],[Nama]]="","",IF(F1318=F1317,G1317,G1317+1))</f>
        <v>39</v>
      </c>
      <c r="H1318" s="137" t="str">
        <f>CONCATENATE(Data_Siswa[[#This Row],[Kelas]],"-",COUNTIF(Data_Siswa[[#Headers],[Kelas]]:Data_Siswa[[#This Row],[Kelas]],Data_Siswa[[#This Row],[Kelas]]))</f>
        <v>12 TKJ 3-27</v>
      </c>
    </row>
    <row r="1319" spans="1:8" x14ac:dyDescent="0.3">
      <c r="A1319" s="134">
        <f>IF(Data_Siswa[[#This Row],[Nama]]="","",COUNTA(Data_Siswa[[#Headers],[Nama]]:Data_Siswa[[#This Row],[Nama]])-1)</f>
        <v>1315</v>
      </c>
      <c r="B1319" s="135">
        <v>102324390</v>
      </c>
      <c r="C1319" s="135" t="s">
        <v>940</v>
      </c>
      <c r="D1319" s="136" t="s">
        <v>474</v>
      </c>
      <c r="E1319" s="135" t="s">
        <v>4</v>
      </c>
      <c r="F1319" s="135" t="s">
        <v>23</v>
      </c>
      <c r="G1319" s="137">
        <f>IF(Data_Siswa[[#This Row],[Nama]]="","",IF(F1319=F1318,G1318,G1318+1))</f>
        <v>39</v>
      </c>
      <c r="H1319" s="137" t="str">
        <f>CONCATENATE(Data_Siswa[[#This Row],[Kelas]],"-",COUNTIF(Data_Siswa[[#Headers],[Kelas]]:Data_Siswa[[#This Row],[Kelas]],Data_Siswa[[#This Row],[Kelas]]))</f>
        <v>12 TKJ 3-28</v>
      </c>
    </row>
    <row r="1320" spans="1:8" x14ac:dyDescent="0.3">
      <c r="A1320" s="134">
        <f>IF(Data_Siswa[[#This Row],[Nama]]="","",COUNTA(Data_Siswa[[#Headers],[Nama]]:Data_Siswa[[#This Row],[Nama]])-1)</f>
        <v>1316</v>
      </c>
      <c r="B1320" s="135">
        <v>102324415</v>
      </c>
      <c r="C1320" s="135" t="s">
        <v>941</v>
      </c>
      <c r="D1320" s="136" t="s">
        <v>497</v>
      </c>
      <c r="E1320" s="135" t="s">
        <v>3</v>
      </c>
      <c r="F1320" s="135" t="s">
        <v>23</v>
      </c>
      <c r="G1320" s="137">
        <f>IF(Data_Siswa[[#This Row],[Nama]]="","",IF(F1320=F1319,G1319,G1319+1))</f>
        <v>39</v>
      </c>
      <c r="H1320" s="137" t="str">
        <f>CONCATENATE(Data_Siswa[[#This Row],[Kelas]],"-",COUNTIF(Data_Siswa[[#Headers],[Kelas]]:Data_Siswa[[#This Row],[Kelas]],Data_Siswa[[#This Row],[Kelas]]))</f>
        <v>12 TKJ 3-29</v>
      </c>
    </row>
    <row r="1321" spans="1:8" x14ac:dyDescent="0.3">
      <c r="A1321" s="134">
        <f>IF(Data_Siswa[[#This Row],[Nama]]="","",COUNTA(Data_Siswa[[#Headers],[Nama]]:Data_Siswa[[#This Row],[Nama]])-1)</f>
        <v>1317</v>
      </c>
      <c r="B1321" s="135">
        <v>102324417</v>
      </c>
      <c r="C1321" s="135" t="s">
        <v>942</v>
      </c>
      <c r="D1321" s="136" t="s">
        <v>499</v>
      </c>
      <c r="E1321" s="135" t="s">
        <v>4</v>
      </c>
      <c r="F1321" s="135" t="s">
        <v>23</v>
      </c>
      <c r="G1321" s="137">
        <f>IF(Data_Siswa[[#This Row],[Nama]]="","",IF(F1321=F1320,G1320,G1320+1))</f>
        <v>39</v>
      </c>
      <c r="H1321" s="137" t="str">
        <f>CONCATENATE(Data_Siswa[[#This Row],[Kelas]],"-",COUNTIF(Data_Siswa[[#Headers],[Kelas]]:Data_Siswa[[#This Row],[Kelas]],Data_Siswa[[#This Row],[Kelas]]))</f>
        <v>12 TKJ 3-30</v>
      </c>
    </row>
    <row r="1322" spans="1:8" x14ac:dyDescent="0.3">
      <c r="A1322" s="134">
        <f>IF(Data_Siswa[[#This Row],[Nama]]="","",COUNTA(Data_Siswa[[#Headers],[Nama]]:Data_Siswa[[#This Row],[Nama]])-1)</f>
        <v>1318</v>
      </c>
      <c r="B1322" s="135">
        <v>102324350</v>
      </c>
      <c r="C1322" s="135" t="s">
        <v>943</v>
      </c>
      <c r="D1322" s="136" t="s">
        <v>441</v>
      </c>
      <c r="E1322" s="135" t="s">
        <v>3</v>
      </c>
      <c r="F1322" s="135" t="s">
        <v>1076</v>
      </c>
      <c r="G1322" s="137">
        <f>IF(Data_Siswa[[#This Row],[Nama]]="","",IF(F1322=F1321,G1321,G1321+1))</f>
        <v>40</v>
      </c>
      <c r="H1322" s="137" t="str">
        <f>CONCATENATE(Data_Siswa[[#This Row],[Kelas]],"-",COUNTIF(Data_Siswa[[#Headers],[Kelas]]:Data_Siswa[[#This Row],[Kelas]],Data_Siswa[[#This Row],[Kelas]]))</f>
        <v>12 TKJ 4-1</v>
      </c>
    </row>
    <row r="1323" spans="1:8" x14ac:dyDescent="0.3">
      <c r="A1323" s="134">
        <f>IF(Data_Siswa[[#This Row],[Nama]]="","",COUNTA(Data_Siswa[[#Headers],[Nama]]:Data_Siswa[[#This Row],[Nama]])-1)</f>
        <v>1319</v>
      </c>
      <c r="B1323" s="135">
        <v>102324351</v>
      </c>
      <c r="C1323" s="135" t="s">
        <v>944</v>
      </c>
      <c r="D1323" s="136" t="s">
        <v>442</v>
      </c>
      <c r="E1323" s="135" t="s">
        <v>3</v>
      </c>
      <c r="F1323" s="135" t="s">
        <v>1076</v>
      </c>
      <c r="G1323" s="137">
        <f>IF(Data_Siswa[[#This Row],[Nama]]="","",IF(F1323=F1322,G1322,G1322+1))</f>
        <v>40</v>
      </c>
      <c r="H1323" s="137" t="str">
        <f>CONCATENATE(Data_Siswa[[#This Row],[Kelas]],"-",COUNTIF(Data_Siswa[[#Headers],[Kelas]]:Data_Siswa[[#This Row],[Kelas]],Data_Siswa[[#This Row],[Kelas]]))</f>
        <v>12 TKJ 4-2</v>
      </c>
    </row>
    <row r="1324" spans="1:8" x14ac:dyDescent="0.3">
      <c r="A1324" s="134">
        <f>IF(Data_Siswa[[#This Row],[Nama]]="","",COUNTA(Data_Siswa[[#Headers],[Nama]]:Data_Siswa[[#This Row],[Nama]])-1)</f>
        <v>1320</v>
      </c>
      <c r="B1324" s="135">
        <v>102324353</v>
      </c>
      <c r="C1324" s="135" t="s">
        <v>945</v>
      </c>
      <c r="D1324" s="136" t="s">
        <v>443</v>
      </c>
      <c r="E1324" s="135" t="s">
        <v>3</v>
      </c>
      <c r="F1324" s="135" t="s">
        <v>1076</v>
      </c>
      <c r="G1324" s="137">
        <f>IF(Data_Siswa[[#This Row],[Nama]]="","",IF(F1324=F1323,G1323,G1323+1))</f>
        <v>40</v>
      </c>
      <c r="H1324" s="137" t="str">
        <f>CONCATENATE(Data_Siswa[[#This Row],[Kelas]],"-",COUNTIF(Data_Siswa[[#Headers],[Kelas]]:Data_Siswa[[#This Row],[Kelas]],Data_Siswa[[#This Row],[Kelas]]))</f>
        <v>12 TKJ 4-3</v>
      </c>
    </row>
    <row r="1325" spans="1:8" x14ac:dyDescent="0.3">
      <c r="A1325" s="134">
        <f>IF(Data_Siswa[[#This Row],[Nama]]="","",COUNTA(Data_Siswa[[#Headers],[Nama]]:Data_Siswa[[#This Row],[Nama]])-1)</f>
        <v>1321</v>
      </c>
      <c r="B1325" s="135">
        <v>102324354</v>
      </c>
      <c r="C1325" s="135" t="s">
        <v>946</v>
      </c>
      <c r="D1325" s="136" t="s">
        <v>444</v>
      </c>
      <c r="E1325" s="135" t="s">
        <v>3</v>
      </c>
      <c r="F1325" s="135" t="s">
        <v>1076</v>
      </c>
      <c r="G1325" s="137">
        <f>IF(Data_Siswa[[#This Row],[Nama]]="","",IF(F1325=F1324,G1324,G1324+1))</f>
        <v>40</v>
      </c>
      <c r="H1325" s="137" t="str">
        <f>CONCATENATE(Data_Siswa[[#This Row],[Kelas]],"-",COUNTIF(Data_Siswa[[#Headers],[Kelas]]:Data_Siswa[[#This Row],[Kelas]],Data_Siswa[[#This Row],[Kelas]]))</f>
        <v>12 TKJ 4-4</v>
      </c>
    </row>
    <row r="1326" spans="1:8" x14ac:dyDescent="0.3">
      <c r="A1326" s="134">
        <f>IF(Data_Siswa[[#This Row],[Nama]]="","",COUNTA(Data_Siswa[[#Headers],[Nama]]:Data_Siswa[[#This Row],[Nama]])-1)</f>
        <v>1322</v>
      </c>
      <c r="B1326" s="135">
        <v>102324355</v>
      </c>
      <c r="C1326" s="135" t="s">
        <v>947</v>
      </c>
      <c r="D1326" s="136" t="s">
        <v>445</v>
      </c>
      <c r="E1326" s="135" t="s">
        <v>4</v>
      </c>
      <c r="F1326" s="135" t="s">
        <v>1076</v>
      </c>
      <c r="G1326" s="137">
        <f>IF(Data_Siswa[[#This Row],[Nama]]="","",IF(F1326=F1325,G1325,G1325+1))</f>
        <v>40</v>
      </c>
      <c r="H1326" s="137" t="str">
        <f>CONCATENATE(Data_Siswa[[#This Row],[Kelas]],"-",COUNTIF(Data_Siswa[[#Headers],[Kelas]]:Data_Siswa[[#This Row],[Kelas]],Data_Siswa[[#This Row],[Kelas]]))</f>
        <v>12 TKJ 4-5</v>
      </c>
    </row>
    <row r="1327" spans="1:8" x14ac:dyDescent="0.3">
      <c r="A1327" s="134">
        <f>IF(Data_Siswa[[#This Row],[Nama]]="","",COUNTA(Data_Siswa[[#Headers],[Nama]]:Data_Siswa[[#This Row],[Nama]])-1)</f>
        <v>1323</v>
      </c>
      <c r="B1327" s="135">
        <v>102324356</v>
      </c>
      <c r="C1327" s="135" t="s">
        <v>948</v>
      </c>
      <c r="D1327" s="136" t="s">
        <v>446</v>
      </c>
      <c r="E1327" s="135" t="s">
        <v>3</v>
      </c>
      <c r="F1327" s="135" t="s">
        <v>1076</v>
      </c>
      <c r="G1327" s="137">
        <f>IF(Data_Siswa[[#This Row],[Nama]]="","",IF(F1327=F1326,G1326,G1326+1))</f>
        <v>40</v>
      </c>
      <c r="H1327" s="137" t="str">
        <f>CONCATENATE(Data_Siswa[[#This Row],[Kelas]],"-",COUNTIF(Data_Siswa[[#Headers],[Kelas]]:Data_Siswa[[#This Row],[Kelas]],Data_Siswa[[#This Row],[Kelas]]))</f>
        <v>12 TKJ 4-6</v>
      </c>
    </row>
    <row r="1328" spans="1:8" x14ac:dyDescent="0.3">
      <c r="A1328" s="134">
        <f>IF(Data_Siswa[[#This Row],[Nama]]="","",COUNTA(Data_Siswa[[#Headers],[Nama]]:Data_Siswa[[#This Row],[Nama]])-1)</f>
        <v>1324</v>
      </c>
      <c r="B1328" s="135">
        <v>102324357</v>
      </c>
      <c r="C1328" s="135" t="s">
        <v>949</v>
      </c>
      <c r="D1328" s="136" t="s">
        <v>447</v>
      </c>
      <c r="E1328" s="135" t="s">
        <v>4</v>
      </c>
      <c r="F1328" s="135" t="s">
        <v>1076</v>
      </c>
      <c r="G1328" s="137">
        <f>IF(Data_Siswa[[#This Row],[Nama]]="","",IF(F1328=F1327,G1327,G1327+1))</f>
        <v>40</v>
      </c>
      <c r="H1328" s="137" t="str">
        <f>CONCATENATE(Data_Siswa[[#This Row],[Kelas]],"-",COUNTIF(Data_Siswa[[#Headers],[Kelas]]:Data_Siswa[[#This Row],[Kelas]],Data_Siswa[[#This Row],[Kelas]]))</f>
        <v>12 TKJ 4-7</v>
      </c>
    </row>
    <row r="1329" spans="1:8" x14ac:dyDescent="0.3">
      <c r="A1329" s="134">
        <f>IF(Data_Siswa[[#This Row],[Nama]]="","",COUNTA(Data_Siswa[[#Headers],[Nama]]:Data_Siswa[[#This Row],[Nama]])-1)</f>
        <v>1325</v>
      </c>
      <c r="B1329" s="135">
        <v>102324359</v>
      </c>
      <c r="C1329" s="135" t="s">
        <v>950</v>
      </c>
      <c r="D1329" s="136" t="s">
        <v>449</v>
      </c>
      <c r="E1329" s="135" t="s">
        <v>3</v>
      </c>
      <c r="F1329" s="135" t="s">
        <v>1076</v>
      </c>
      <c r="G1329" s="137">
        <f>IF(Data_Siswa[[#This Row],[Nama]]="","",IF(F1329=F1328,G1328,G1328+1))</f>
        <v>40</v>
      </c>
      <c r="H1329" s="137" t="str">
        <f>CONCATENATE(Data_Siswa[[#This Row],[Kelas]],"-",COUNTIF(Data_Siswa[[#Headers],[Kelas]]:Data_Siswa[[#This Row],[Kelas]],Data_Siswa[[#This Row],[Kelas]]))</f>
        <v>12 TKJ 4-8</v>
      </c>
    </row>
    <row r="1330" spans="1:8" x14ac:dyDescent="0.3">
      <c r="A1330" s="134">
        <f>IF(Data_Siswa[[#This Row],[Nama]]="","",COUNTA(Data_Siswa[[#Headers],[Nama]]:Data_Siswa[[#This Row],[Nama]])-1)</f>
        <v>1326</v>
      </c>
      <c r="B1330" s="135">
        <v>102324364</v>
      </c>
      <c r="C1330" s="135" t="s">
        <v>952</v>
      </c>
      <c r="D1330" s="136" t="s">
        <v>451</v>
      </c>
      <c r="E1330" s="135" t="s">
        <v>3</v>
      </c>
      <c r="F1330" s="135" t="s">
        <v>1076</v>
      </c>
      <c r="G1330" s="137">
        <f>IF(Data_Siswa[[#This Row],[Nama]]="","",IF(F1330=F1329,G1329,G1329+1))</f>
        <v>40</v>
      </c>
      <c r="H1330" s="137" t="str">
        <f>CONCATENATE(Data_Siswa[[#This Row],[Kelas]],"-",COUNTIF(Data_Siswa[[#Headers],[Kelas]]:Data_Siswa[[#This Row],[Kelas]],Data_Siswa[[#This Row],[Kelas]]))</f>
        <v>12 TKJ 4-9</v>
      </c>
    </row>
    <row r="1331" spans="1:8" x14ac:dyDescent="0.3">
      <c r="A1331" s="134">
        <f>IF(Data_Siswa[[#This Row],[Nama]]="","",COUNTA(Data_Siswa[[#Headers],[Nama]]:Data_Siswa[[#This Row],[Nama]])-1)</f>
        <v>1327</v>
      </c>
      <c r="B1331" s="135">
        <v>102324365</v>
      </c>
      <c r="C1331" s="135" t="s">
        <v>953</v>
      </c>
      <c r="D1331" s="136" t="s">
        <v>452</v>
      </c>
      <c r="E1331" s="135" t="s">
        <v>4</v>
      </c>
      <c r="F1331" s="135" t="s">
        <v>1076</v>
      </c>
      <c r="G1331" s="137">
        <f>IF(Data_Siswa[[#This Row],[Nama]]="","",IF(F1331=F1330,G1330,G1330+1))</f>
        <v>40</v>
      </c>
      <c r="H1331" s="137" t="str">
        <f>CONCATENATE(Data_Siswa[[#This Row],[Kelas]],"-",COUNTIF(Data_Siswa[[#Headers],[Kelas]]:Data_Siswa[[#This Row],[Kelas]],Data_Siswa[[#This Row],[Kelas]]))</f>
        <v>12 TKJ 4-10</v>
      </c>
    </row>
    <row r="1332" spans="1:8" x14ac:dyDescent="0.3">
      <c r="A1332" s="134">
        <f>IF(Data_Siswa[[#This Row],[Nama]]="","",COUNTA(Data_Siswa[[#Headers],[Nama]]:Data_Siswa[[#This Row],[Nama]])-1)</f>
        <v>1328</v>
      </c>
      <c r="B1332" s="135">
        <v>102324366</v>
      </c>
      <c r="C1332" s="135" t="s">
        <v>954</v>
      </c>
      <c r="D1332" s="136" t="s">
        <v>453</v>
      </c>
      <c r="E1332" s="135" t="s">
        <v>4</v>
      </c>
      <c r="F1332" s="135" t="s">
        <v>1076</v>
      </c>
      <c r="G1332" s="137">
        <f>IF(Data_Siswa[[#This Row],[Nama]]="","",IF(F1332=F1331,G1331,G1331+1))</f>
        <v>40</v>
      </c>
      <c r="H1332" s="137" t="str">
        <f>CONCATENATE(Data_Siswa[[#This Row],[Kelas]],"-",COUNTIF(Data_Siswa[[#Headers],[Kelas]]:Data_Siswa[[#This Row],[Kelas]],Data_Siswa[[#This Row],[Kelas]]))</f>
        <v>12 TKJ 4-11</v>
      </c>
    </row>
    <row r="1333" spans="1:8" x14ac:dyDescent="0.3">
      <c r="A1333" s="134">
        <f>IF(Data_Siswa[[#This Row],[Nama]]="","",COUNTA(Data_Siswa[[#Headers],[Nama]]:Data_Siswa[[#This Row],[Nama]])-1)</f>
        <v>1329</v>
      </c>
      <c r="B1333" s="135">
        <v>102324367</v>
      </c>
      <c r="C1333" s="135" t="s">
        <v>955</v>
      </c>
      <c r="D1333" s="136" t="s">
        <v>454</v>
      </c>
      <c r="E1333" s="135" t="s">
        <v>4</v>
      </c>
      <c r="F1333" s="135" t="s">
        <v>1076</v>
      </c>
      <c r="G1333" s="137">
        <f>IF(Data_Siswa[[#This Row],[Nama]]="","",IF(F1333=F1332,G1332,G1332+1))</f>
        <v>40</v>
      </c>
      <c r="H1333" s="137" t="str">
        <f>CONCATENATE(Data_Siswa[[#This Row],[Kelas]],"-",COUNTIF(Data_Siswa[[#Headers],[Kelas]]:Data_Siswa[[#This Row],[Kelas]],Data_Siswa[[#This Row],[Kelas]]))</f>
        <v>12 TKJ 4-12</v>
      </c>
    </row>
    <row r="1334" spans="1:8" x14ac:dyDescent="0.3">
      <c r="A1334" s="134">
        <f>IF(Data_Siswa[[#This Row],[Nama]]="","",COUNTA(Data_Siswa[[#Headers],[Nama]]:Data_Siswa[[#This Row],[Nama]])-1)</f>
        <v>1330</v>
      </c>
      <c r="B1334" s="135">
        <v>102324375</v>
      </c>
      <c r="C1334" s="135" t="s">
        <v>956</v>
      </c>
      <c r="D1334" s="136" t="s">
        <v>460</v>
      </c>
      <c r="E1334" s="135" t="s">
        <v>3</v>
      </c>
      <c r="F1334" s="135" t="s">
        <v>1076</v>
      </c>
      <c r="G1334" s="137">
        <f>IF(Data_Siswa[[#This Row],[Nama]]="","",IF(F1334=F1333,G1333,G1333+1))</f>
        <v>40</v>
      </c>
      <c r="H1334" s="137" t="str">
        <f>CONCATENATE(Data_Siswa[[#This Row],[Kelas]],"-",COUNTIF(Data_Siswa[[#Headers],[Kelas]]:Data_Siswa[[#This Row],[Kelas]],Data_Siswa[[#This Row],[Kelas]]))</f>
        <v>12 TKJ 4-13</v>
      </c>
    </row>
    <row r="1335" spans="1:8" x14ac:dyDescent="0.3">
      <c r="A1335" s="134">
        <f>IF(Data_Siswa[[#This Row],[Nama]]="","",COUNTA(Data_Siswa[[#Headers],[Nama]]:Data_Siswa[[#This Row],[Nama]])-1)</f>
        <v>1331</v>
      </c>
      <c r="B1335" s="135">
        <v>102324376</v>
      </c>
      <c r="C1335" s="135" t="s">
        <v>957</v>
      </c>
      <c r="D1335" s="136" t="s">
        <v>461</v>
      </c>
      <c r="E1335" s="135" t="s">
        <v>4</v>
      </c>
      <c r="F1335" s="135" t="s">
        <v>1076</v>
      </c>
      <c r="G1335" s="137">
        <f>IF(Data_Siswa[[#This Row],[Nama]]="","",IF(F1335=F1334,G1334,G1334+1))</f>
        <v>40</v>
      </c>
      <c r="H1335" s="137" t="str">
        <f>CONCATENATE(Data_Siswa[[#This Row],[Kelas]],"-",COUNTIF(Data_Siswa[[#Headers],[Kelas]]:Data_Siswa[[#This Row],[Kelas]],Data_Siswa[[#This Row],[Kelas]]))</f>
        <v>12 TKJ 4-14</v>
      </c>
    </row>
    <row r="1336" spans="1:8" x14ac:dyDescent="0.3">
      <c r="A1336" s="134">
        <f>IF(Data_Siswa[[#This Row],[Nama]]="","",COUNTA(Data_Siswa[[#Headers],[Nama]]:Data_Siswa[[#This Row],[Nama]])-1)</f>
        <v>1332</v>
      </c>
      <c r="B1336" s="135">
        <v>102324377</v>
      </c>
      <c r="C1336" s="135" t="s">
        <v>958</v>
      </c>
      <c r="D1336" s="136" t="s">
        <v>462</v>
      </c>
      <c r="E1336" s="135" t="s">
        <v>4</v>
      </c>
      <c r="F1336" s="135" t="s">
        <v>1076</v>
      </c>
      <c r="G1336" s="137">
        <f>IF(Data_Siswa[[#This Row],[Nama]]="","",IF(F1336=F1335,G1335,G1335+1))</f>
        <v>40</v>
      </c>
      <c r="H1336" s="137" t="str">
        <f>CONCATENATE(Data_Siswa[[#This Row],[Kelas]],"-",COUNTIF(Data_Siswa[[#Headers],[Kelas]]:Data_Siswa[[#This Row],[Kelas]],Data_Siswa[[#This Row],[Kelas]]))</f>
        <v>12 TKJ 4-15</v>
      </c>
    </row>
    <row r="1337" spans="1:8" x14ac:dyDescent="0.3">
      <c r="A1337" s="134">
        <f>IF(Data_Siswa[[#This Row],[Nama]]="","",COUNTA(Data_Siswa[[#Headers],[Nama]]:Data_Siswa[[#This Row],[Nama]])-1)</f>
        <v>1333</v>
      </c>
      <c r="B1337" s="135">
        <v>102324378</v>
      </c>
      <c r="C1337" s="135" t="s">
        <v>959</v>
      </c>
      <c r="D1337" s="136" t="s">
        <v>463</v>
      </c>
      <c r="E1337" s="135" t="s">
        <v>3</v>
      </c>
      <c r="F1337" s="135" t="s">
        <v>1076</v>
      </c>
      <c r="G1337" s="137">
        <f>IF(Data_Siswa[[#This Row],[Nama]]="","",IF(F1337=F1336,G1336,G1336+1))</f>
        <v>40</v>
      </c>
      <c r="H1337" s="137" t="str">
        <f>CONCATENATE(Data_Siswa[[#This Row],[Kelas]],"-",COUNTIF(Data_Siswa[[#Headers],[Kelas]]:Data_Siswa[[#This Row],[Kelas]],Data_Siswa[[#This Row],[Kelas]]))</f>
        <v>12 TKJ 4-16</v>
      </c>
    </row>
    <row r="1338" spans="1:8" x14ac:dyDescent="0.3">
      <c r="A1338" s="134">
        <f>IF(Data_Siswa[[#This Row],[Nama]]="","",COUNTA(Data_Siswa[[#Headers],[Nama]]:Data_Siswa[[#This Row],[Nama]])-1)</f>
        <v>1334</v>
      </c>
      <c r="B1338" s="135">
        <v>102324379</v>
      </c>
      <c r="C1338" s="135" t="s">
        <v>960</v>
      </c>
      <c r="D1338" s="136" t="s">
        <v>464</v>
      </c>
      <c r="E1338" s="135" t="s">
        <v>4</v>
      </c>
      <c r="F1338" s="135" t="s">
        <v>1076</v>
      </c>
      <c r="G1338" s="137">
        <f>IF(Data_Siswa[[#This Row],[Nama]]="","",IF(F1338=F1337,G1337,G1337+1))</f>
        <v>40</v>
      </c>
      <c r="H1338" s="137" t="str">
        <f>CONCATENATE(Data_Siswa[[#This Row],[Kelas]],"-",COUNTIF(Data_Siswa[[#Headers],[Kelas]]:Data_Siswa[[#This Row],[Kelas]],Data_Siswa[[#This Row],[Kelas]]))</f>
        <v>12 TKJ 4-17</v>
      </c>
    </row>
    <row r="1339" spans="1:8" x14ac:dyDescent="0.3">
      <c r="A1339" s="134">
        <f>IF(Data_Siswa[[#This Row],[Nama]]="","",COUNTA(Data_Siswa[[#Headers],[Nama]]:Data_Siswa[[#This Row],[Nama]])-1)</f>
        <v>1335</v>
      </c>
      <c r="B1339" s="135">
        <v>102324381</v>
      </c>
      <c r="C1339" s="135" t="s">
        <v>961</v>
      </c>
      <c r="D1339" s="136" t="s">
        <v>466</v>
      </c>
      <c r="E1339" s="135" t="s">
        <v>4</v>
      </c>
      <c r="F1339" s="135" t="s">
        <v>1076</v>
      </c>
      <c r="G1339" s="137">
        <f>IF(Data_Siswa[[#This Row],[Nama]]="","",IF(F1339=F1338,G1338,G1338+1))</f>
        <v>40</v>
      </c>
      <c r="H1339" s="137" t="str">
        <f>CONCATENATE(Data_Siswa[[#This Row],[Kelas]],"-",COUNTIF(Data_Siswa[[#Headers],[Kelas]]:Data_Siswa[[#This Row],[Kelas]],Data_Siswa[[#This Row],[Kelas]]))</f>
        <v>12 TKJ 4-18</v>
      </c>
    </row>
    <row r="1340" spans="1:8" x14ac:dyDescent="0.3">
      <c r="A1340" s="134">
        <f>IF(Data_Siswa[[#This Row],[Nama]]="","",COUNTA(Data_Siswa[[#Headers],[Nama]]:Data_Siswa[[#This Row],[Nama]])-1)</f>
        <v>1336</v>
      </c>
      <c r="B1340" s="135">
        <v>102324382</v>
      </c>
      <c r="C1340" s="135" t="s">
        <v>962</v>
      </c>
      <c r="D1340" s="136" t="s">
        <v>467</v>
      </c>
      <c r="E1340" s="135" t="s">
        <v>3</v>
      </c>
      <c r="F1340" s="135" t="s">
        <v>1076</v>
      </c>
      <c r="G1340" s="137">
        <f>IF(Data_Siswa[[#This Row],[Nama]]="","",IF(F1340=F1339,G1339,G1339+1))</f>
        <v>40</v>
      </c>
      <c r="H1340" s="137" t="str">
        <f>CONCATENATE(Data_Siswa[[#This Row],[Kelas]],"-",COUNTIF(Data_Siswa[[#Headers],[Kelas]]:Data_Siswa[[#This Row],[Kelas]],Data_Siswa[[#This Row],[Kelas]]))</f>
        <v>12 TKJ 4-19</v>
      </c>
    </row>
    <row r="1341" spans="1:8" x14ac:dyDescent="0.3">
      <c r="A1341" s="134">
        <f>IF(Data_Siswa[[#This Row],[Nama]]="","",COUNTA(Data_Siswa[[#Headers],[Nama]]:Data_Siswa[[#This Row],[Nama]])-1)</f>
        <v>1337</v>
      </c>
      <c r="B1341" s="135">
        <v>102324384</v>
      </c>
      <c r="C1341" s="135" t="s">
        <v>963</v>
      </c>
      <c r="D1341" s="136" t="s">
        <v>468</v>
      </c>
      <c r="E1341" s="135" t="s">
        <v>4</v>
      </c>
      <c r="F1341" s="135" t="s">
        <v>1076</v>
      </c>
      <c r="G1341" s="137">
        <f>IF(Data_Siswa[[#This Row],[Nama]]="","",IF(F1341=F1340,G1340,G1340+1))</f>
        <v>40</v>
      </c>
      <c r="H1341" s="137" t="str">
        <f>CONCATENATE(Data_Siswa[[#This Row],[Kelas]],"-",COUNTIF(Data_Siswa[[#Headers],[Kelas]]:Data_Siswa[[#This Row],[Kelas]],Data_Siswa[[#This Row],[Kelas]]))</f>
        <v>12 TKJ 4-20</v>
      </c>
    </row>
    <row r="1342" spans="1:8" x14ac:dyDescent="0.3">
      <c r="A1342" s="134">
        <f>IF(Data_Siswa[[#This Row],[Nama]]="","",COUNTA(Data_Siswa[[#Headers],[Nama]]:Data_Siswa[[#This Row],[Nama]])-1)</f>
        <v>1338</v>
      </c>
      <c r="B1342" s="135">
        <v>102324392</v>
      </c>
      <c r="C1342" s="135" t="s">
        <v>964</v>
      </c>
      <c r="D1342" s="136" t="s">
        <v>476</v>
      </c>
      <c r="E1342" s="135" t="s">
        <v>4</v>
      </c>
      <c r="F1342" s="135" t="s">
        <v>1076</v>
      </c>
      <c r="G1342" s="137">
        <f>IF(Data_Siswa[[#This Row],[Nama]]="","",IF(F1342=F1341,G1341,G1341+1))</f>
        <v>40</v>
      </c>
      <c r="H1342" s="137" t="str">
        <f>CONCATENATE(Data_Siswa[[#This Row],[Kelas]],"-",COUNTIF(Data_Siswa[[#Headers],[Kelas]]:Data_Siswa[[#This Row],[Kelas]],Data_Siswa[[#This Row],[Kelas]]))</f>
        <v>12 TKJ 4-21</v>
      </c>
    </row>
    <row r="1343" spans="1:8" x14ac:dyDescent="0.3">
      <c r="A1343" s="134">
        <f>IF(Data_Siswa[[#This Row],[Nama]]="","",COUNTA(Data_Siswa[[#Headers],[Nama]]:Data_Siswa[[#This Row],[Nama]])-1)</f>
        <v>1339</v>
      </c>
      <c r="B1343" s="135">
        <v>102324393</v>
      </c>
      <c r="C1343" s="135" t="s">
        <v>965</v>
      </c>
      <c r="D1343" s="136" t="s">
        <v>477</v>
      </c>
      <c r="E1343" s="135" t="s">
        <v>3</v>
      </c>
      <c r="F1343" s="135" t="s">
        <v>1076</v>
      </c>
      <c r="G1343" s="137">
        <f>IF(Data_Siswa[[#This Row],[Nama]]="","",IF(F1343=F1342,G1342,G1342+1))</f>
        <v>40</v>
      </c>
      <c r="H1343" s="137" t="str">
        <f>CONCATENATE(Data_Siswa[[#This Row],[Kelas]],"-",COUNTIF(Data_Siswa[[#Headers],[Kelas]]:Data_Siswa[[#This Row],[Kelas]],Data_Siswa[[#This Row],[Kelas]]))</f>
        <v>12 TKJ 4-22</v>
      </c>
    </row>
    <row r="1344" spans="1:8" x14ac:dyDescent="0.3">
      <c r="A1344" s="134">
        <f>IF(Data_Siswa[[#This Row],[Nama]]="","",COUNTA(Data_Siswa[[#Headers],[Nama]]:Data_Siswa[[#This Row],[Nama]])-1)</f>
        <v>1340</v>
      </c>
      <c r="B1344" s="135">
        <v>102324394</v>
      </c>
      <c r="C1344" s="135" t="s">
        <v>966</v>
      </c>
      <c r="D1344" s="136" t="s">
        <v>478</v>
      </c>
      <c r="E1344" s="135" t="s">
        <v>4</v>
      </c>
      <c r="F1344" s="135" t="s">
        <v>1076</v>
      </c>
      <c r="G1344" s="137">
        <f>IF(Data_Siswa[[#This Row],[Nama]]="","",IF(F1344=F1343,G1343,G1343+1))</f>
        <v>40</v>
      </c>
      <c r="H1344" s="137" t="str">
        <f>CONCATENATE(Data_Siswa[[#This Row],[Kelas]],"-",COUNTIF(Data_Siswa[[#Headers],[Kelas]]:Data_Siswa[[#This Row],[Kelas]],Data_Siswa[[#This Row],[Kelas]]))</f>
        <v>12 TKJ 4-23</v>
      </c>
    </row>
    <row r="1345" spans="1:8" x14ac:dyDescent="0.3">
      <c r="A1345" s="134">
        <f>IF(Data_Siswa[[#This Row],[Nama]]="","",COUNTA(Data_Siswa[[#Headers],[Nama]]:Data_Siswa[[#This Row],[Nama]])-1)</f>
        <v>1341</v>
      </c>
      <c r="B1345" s="135">
        <v>102324396</v>
      </c>
      <c r="C1345" s="135" t="s">
        <v>967</v>
      </c>
      <c r="D1345" s="136" t="s">
        <v>480</v>
      </c>
      <c r="E1345" s="135" t="s">
        <v>3</v>
      </c>
      <c r="F1345" s="135" t="s">
        <v>1076</v>
      </c>
      <c r="G1345" s="137">
        <f>IF(Data_Siswa[[#This Row],[Nama]]="","",IF(F1345=F1344,G1344,G1344+1))</f>
        <v>40</v>
      </c>
      <c r="H1345" s="137" t="str">
        <f>CONCATENATE(Data_Siswa[[#This Row],[Kelas]],"-",COUNTIF(Data_Siswa[[#Headers],[Kelas]]:Data_Siswa[[#This Row],[Kelas]],Data_Siswa[[#This Row],[Kelas]]))</f>
        <v>12 TKJ 4-24</v>
      </c>
    </row>
    <row r="1346" spans="1:8" x14ac:dyDescent="0.3">
      <c r="A1346" s="134">
        <f>IF(Data_Siswa[[#This Row],[Nama]]="","",COUNTA(Data_Siswa[[#Headers],[Nama]]:Data_Siswa[[#This Row],[Nama]])-1)</f>
        <v>1342</v>
      </c>
      <c r="B1346" s="135">
        <v>102324401</v>
      </c>
      <c r="C1346" s="135" t="s">
        <v>968</v>
      </c>
      <c r="D1346" s="136" t="s">
        <v>483</v>
      </c>
      <c r="E1346" s="135" t="s">
        <v>3</v>
      </c>
      <c r="F1346" s="135" t="s">
        <v>1076</v>
      </c>
      <c r="G1346" s="137">
        <f>IF(Data_Siswa[[#This Row],[Nama]]="","",IF(F1346=F1345,G1345,G1345+1))</f>
        <v>40</v>
      </c>
      <c r="H1346" s="137" t="str">
        <f>CONCATENATE(Data_Siswa[[#This Row],[Kelas]],"-",COUNTIF(Data_Siswa[[#Headers],[Kelas]]:Data_Siswa[[#This Row],[Kelas]],Data_Siswa[[#This Row],[Kelas]]))</f>
        <v>12 TKJ 4-25</v>
      </c>
    </row>
    <row r="1347" spans="1:8" x14ac:dyDescent="0.3">
      <c r="A1347" s="134">
        <f>IF(Data_Siswa[[#This Row],[Nama]]="","",COUNTA(Data_Siswa[[#Headers],[Nama]]:Data_Siswa[[#This Row],[Nama]])-1)</f>
        <v>1343</v>
      </c>
      <c r="B1347" s="135">
        <v>102324402</v>
      </c>
      <c r="C1347" s="135" t="s">
        <v>969</v>
      </c>
      <c r="D1347" s="136" t="s">
        <v>484</v>
      </c>
      <c r="E1347" s="135" t="s">
        <v>3</v>
      </c>
      <c r="F1347" s="135" t="s">
        <v>1076</v>
      </c>
      <c r="G1347" s="137">
        <f>IF(Data_Siswa[[#This Row],[Nama]]="","",IF(F1347=F1346,G1346,G1346+1))</f>
        <v>40</v>
      </c>
      <c r="H1347" s="137" t="str">
        <f>CONCATENATE(Data_Siswa[[#This Row],[Kelas]],"-",COUNTIF(Data_Siswa[[#Headers],[Kelas]]:Data_Siswa[[#This Row],[Kelas]],Data_Siswa[[#This Row],[Kelas]]))</f>
        <v>12 TKJ 4-26</v>
      </c>
    </row>
    <row r="1348" spans="1:8" x14ac:dyDescent="0.3">
      <c r="A1348" s="134">
        <f>IF(Data_Siswa[[#This Row],[Nama]]="","",COUNTA(Data_Siswa[[#Headers],[Nama]]:Data_Siswa[[#This Row],[Nama]])-1)</f>
        <v>1344</v>
      </c>
      <c r="B1348" s="135">
        <v>102324404</v>
      </c>
      <c r="C1348" s="135" t="s">
        <v>970</v>
      </c>
      <c r="D1348" s="136" t="s">
        <v>486</v>
      </c>
      <c r="E1348" s="135" t="s">
        <v>3</v>
      </c>
      <c r="F1348" s="135" t="s">
        <v>1076</v>
      </c>
      <c r="G1348" s="137">
        <f>IF(Data_Siswa[[#This Row],[Nama]]="","",IF(F1348=F1347,G1347,G1347+1))</f>
        <v>40</v>
      </c>
      <c r="H1348" s="137" t="str">
        <f>CONCATENATE(Data_Siswa[[#This Row],[Kelas]],"-",COUNTIF(Data_Siswa[[#Headers],[Kelas]]:Data_Siswa[[#This Row],[Kelas]],Data_Siswa[[#This Row],[Kelas]]))</f>
        <v>12 TKJ 4-27</v>
      </c>
    </row>
    <row r="1349" spans="1:8" x14ac:dyDescent="0.3">
      <c r="A1349" s="134">
        <f>IF(Data_Siswa[[#This Row],[Nama]]="","",COUNTA(Data_Siswa[[#Headers],[Nama]]:Data_Siswa[[#This Row],[Nama]])-1)</f>
        <v>1345</v>
      </c>
      <c r="B1349" s="135">
        <v>102324405</v>
      </c>
      <c r="C1349" s="135" t="s">
        <v>971</v>
      </c>
      <c r="D1349" s="136" t="s">
        <v>487</v>
      </c>
      <c r="E1349" s="135" t="s">
        <v>3</v>
      </c>
      <c r="F1349" s="135" t="s">
        <v>1076</v>
      </c>
      <c r="G1349" s="137">
        <f>IF(Data_Siswa[[#This Row],[Nama]]="","",IF(F1349=F1348,G1348,G1348+1))</f>
        <v>40</v>
      </c>
      <c r="H1349" s="137" t="str">
        <f>CONCATENATE(Data_Siswa[[#This Row],[Kelas]],"-",COUNTIF(Data_Siswa[[#Headers],[Kelas]]:Data_Siswa[[#This Row],[Kelas]],Data_Siswa[[#This Row],[Kelas]]))</f>
        <v>12 TKJ 4-28</v>
      </c>
    </row>
    <row r="1350" spans="1:8" x14ac:dyDescent="0.3">
      <c r="A1350" s="134">
        <f>IF(Data_Siswa[[#This Row],[Nama]]="","",COUNTA(Data_Siswa[[#Headers],[Nama]]:Data_Siswa[[#This Row],[Nama]])-1)</f>
        <v>1346</v>
      </c>
      <c r="B1350" s="135">
        <v>102324406</v>
      </c>
      <c r="C1350" s="135" t="s">
        <v>972</v>
      </c>
      <c r="D1350" s="136" t="s">
        <v>488</v>
      </c>
      <c r="E1350" s="135" t="s">
        <v>3</v>
      </c>
      <c r="F1350" s="135" t="s">
        <v>1076</v>
      </c>
      <c r="G1350" s="137">
        <f>IF(Data_Siswa[[#This Row],[Nama]]="","",IF(F1350=F1349,G1349,G1349+1))</f>
        <v>40</v>
      </c>
      <c r="H1350" s="137" t="str">
        <f>CONCATENATE(Data_Siswa[[#This Row],[Kelas]],"-",COUNTIF(Data_Siswa[[#Headers],[Kelas]]:Data_Siswa[[#This Row],[Kelas]],Data_Siswa[[#This Row],[Kelas]]))</f>
        <v>12 TKJ 4-29</v>
      </c>
    </row>
    <row r="1351" spans="1:8" x14ac:dyDescent="0.3">
      <c r="A1351" s="134">
        <f>IF(Data_Siswa[[#This Row],[Nama]]="","",COUNTA(Data_Siswa[[#Headers],[Nama]]:Data_Siswa[[#This Row],[Nama]])-1)</f>
        <v>1347</v>
      </c>
      <c r="B1351" s="135">
        <v>102324411</v>
      </c>
      <c r="C1351" s="135" t="s">
        <v>973</v>
      </c>
      <c r="D1351" s="136" t="s">
        <v>493</v>
      </c>
      <c r="E1351" s="135" t="s">
        <v>4</v>
      </c>
      <c r="F1351" s="135" t="s">
        <v>1076</v>
      </c>
      <c r="G1351" s="137">
        <f>IF(Data_Siswa[[#This Row],[Nama]]="","",IF(F1351=F1350,G1350,G1350+1))</f>
        <v>40</v>
      </c>
      <c r="H1351" s="137" t="str">
        <f>CONCATENATE(Data_Siswa[[#This Row],[Kelas]],"-",COUNTIF(Data_Siswa[[#Headers],[Kelas]]:Data_Siswa[[#This Row],[Kelas]],Data_Siswa[[#This Row],[Kelas]]))</f>
        <v>12 TKJ 4-30</v>
      </c>
    </row>
    <row r="1352" spans="1:8" x14ac:dyDescent="0.3">
      <c r="A1352" s="134">
        <f>IF(Data_Siswa[[#This Row],[Nama]]="","",COUNTA(Data_Siswa[[#Headers],[Nama]]:Data_Siswa[[#This Row],[Nama]])-1)</f>
        <v>1348</v>
      </c>
      <c r="B1352" s="135">
        <v>102324412</v>
      </c>
      <c r="C1352" s="135" t="s">
        <v>974</v>
      </c>
      <c r="D1352" s="136" t="s">
        <v>494</v>
      </c>
      <c r="E1352" s="135" t="s">
        <v>4</v>
      </c>
      <c r="F1352" s="135" t="s">
        <v>1076</v>
      </c>
      <c r="G1352" s="137">
        <f>IF(Data_Siswa[[#This Row],[Nama]]="","",IF(F1352=F1351,G1351,G1351+1))</f>
        <v>40</v>
      </c>
      <c r="H1352" s="137" t="str">
        <f>CONCATENATE(Data_Siswa[[#This Row],[Kelas]],"-",COUNTIF(Data_Siswa[[#Headers],[Kelas]]:Data_Siswa[[#This Row],[Kelas]],Data_Siswa[[#This Row],[Kelas]]))</f>
        <v>12 TKJ 4-31</v>
      </c>
    </row>
    <row r="1353" spans="1:8" x14ac:dyDescent="0.3">
      <c r="A1353" s="138">
        <f>IF(Data_Siswa[[#This Row],[Nama]]="","",COUNTA(Data_Siswa[[#Headers],[Nama]]:Data_Siswa[[#This Row],[Nama]])-1)</f>
        <v>1349</v>
      </c>
      <c r="B1353" s="139">
        <v>102324551</v>
      </c>
      <c r="C1353" s="139" t="s">
        <v>2089</v>
      </c>
      <c r="D1353" s="140" t="s">
        <v>607</v>
      </c>
      <c r="E1353" s="139" t="s">
        <v>4</v>
      </c>
      <c r="F1353" s="139" t="s">
        <v>1076</v>
      </c>
      <c r="G1353" s="141">
        <f>IF(Data_Siswa[[#This Row],[Nama]]="","",IF(F1353=F1352,G1352,G1352+1))</f>
        <v>40</v>
      </c>
      <c r="H1353" s="141" t="str">
        <f>CONCATENATE(Data_Siswa[[#This Row],[Kelas]],"-",COUNTIF(Data_Siswa[[#Headers],[Kelas]]:Data_Siswa[[#This Row],[Kelas]],Data_Siswa[[#This Row],[Kelas]]))</f>
        <v>12 TKJ 4-32</v>
      </c>
    </row>
    <row r="1354" spans="1:8" x14ac:dyDescent="0.3">
      <c r="A1354" s="134">
        <f>IF(Data_Siswa[[#This Row],[Nama]]="","",COUNTA(Data_Siswa[[#Headers],[Nama]]:Data_Siswa[[#This Row],[Nama]])-1)</f>
        <v>1350</v>
      </c>
      <c r="B1354" s="135">
        <v>102324421</v>
      </c>
      <c r="C1354" s="135" t="s">
        <v>975</v>
      </c>
      <c r="D1354" s="136" t="s">
        <v>502</v>
      </c>
      <c r="E1354" s="135" t="s">
        <v>3</v>
      </c>
      <c r="F1354" s="135" t="s">
        <v>27</v>
      </c>
      <c r="G1354" s="137">
        <f>IF(Data_Siswa[[#This Row],[Nama]]="","",IF(F1354=F1353,G1353,G1353+1))</f>
        <v>41</v>
      </c>
      <c r="H1354" s="137" t="str">
        <f>CONCATENATE(Data_Siswa[[#This Row],[Kelas]],"-",COUNTIF(Data_Siswa[[#Headers],[Kelas]]:Data_Siswa[[#This Row],[Kelas]],Data_Siswa[[#This Row],[Kelas]]))</f>
        <v>12 ATPH 1-1</v>
      </c>
    </row>
    <row r="1355" spans="1:8" x14ac:dyDescent="0.3">
      <c r="A1355" s="134">
        <f>IF(Data_Siswa[[#This Row],[Nama]]="","",COUNTA(Data_Siswa[[#Headers],[Nama]]:Data_Siswa[[#This Row],[Nama]])-1)</f>
        <v>1351</v>
      </c>
      <c r="B1355" s="135">
        <v>102324422</v>
      </c>
      <c r="C1355" s="135" t="s">
        <v>976</v>
      </c>
      <c r="D1355" s="136" t="s">
        <v>503</v>
      </c>
      <c r="E1355" s="135" t="s">
        <v>4</v>
      </c>
      <c r="F1355" s="135" t="s">
        <v>27</v>
      </c>
      <c r="G1355" s="137">
        <f>IF(Data_Siswa[[#This Row],[Nama]]="","",IF(F1355=F1354,G1354,G1354+1))</f>
        <v>41</v>
      </c>
      <c r="H1355" s="137" t="str">
        <f>CONCATENATE(Data_Siswa[[#This Row],[Kelas]],"-",COUNTIF(Data_Siswa[[#Headers],[Kelas]]:Data_Siswa[[#This Row],[Kelas]],Data_Siswa[[#This Row],[Kelas]]))</f>
        <v>12 ATPH 1-2</v>
      </c>
    </row>
    <row r="1356" spans="1:8" x14ac:dyDescent="0.3">
      <c r="A1356" s="134">
        <f>IF(Data_Siswa[[#This Row],[Nama]]="","",COUNTA(Data_Siswa[[#Headers],[Nama]]:Data_Siswa[[#This Row],[Nama]])-1)</f>
        <v>1352</v>
      </c>
      <c r="B1356" s="135">
        <v>102324423</v>
      </c>
      <c r="C1356" s="135" t="s">
        <v>977</v>
      </c>
      <c r="D1356" s="136" t="s">
        <v>504</v>
      </c>
      <c r="E1356" s="135" t="s">
        <v>3</v>
      </c>
      <c r="F1356" s="135" t="s">
        <v>27</v>
      </c>
      <c r="G1356" s="137">
        <f>IF(Data_Siswa[[#This Row],[Nama]]="","",IF(F1356=F1355,G1355,G1355+1))</f>
        <v>41</v>
      </c>
      <c r="H1356" s="137" t="str">
        <f>CONCATENATE(Data_Siswa[[#This Row],[Kelas]],"-",COUNTIF(Data_Siswa[[#Headers],[Kelas]]:Data_Siswa[[#This Row],[Kelas]],Data_Siswa[[#This Row],[Kelas]]))</f>
        <v>12 ATPH 1-3</v>
      </c>
    </row>
    <row r="1357" spans="1:8" x14ac:dyDescent="0.3">
      <c r="A1357" s="134">
        <f>IF(Data_Siswa[[#This Row],[Nama]]="","",COUNTA(Data_Siswa[[#Headers],[Nama]]:Data_Siswa[[#This Row],[Nama]])-1)</f>
        <v>1353</v>
      </c>
      <c r="B1357" s="135">
        <v>102324424</v>
      </c>
      <c r="C1357" s="135" t="s">
        <v>978</v>
      </c>
      <c r="D1357" s="136" t="s">
        <v>505</v>
      </c>
      <c r="E1357" s="135" t="s">
        <v>3</v>
      </c>
      <c r="F1357" s="135" t="s">
        <v>27</v>
      </c>
      <c r="G1357" s="137">
        <f>IF(Data_Siswa[[#This Row],[Nama]]="","",IF(F1357=F1356,G1356,G1356+1))</f>
        <v>41</v>
      </c>
      <c r="H1357" s="137" t="str">
        <f>CONCATENATE(Data_Siswa[[#This Row],[Kelas]],"-",COUNTIF(Data_Siswa[[#Headers],[Kelas]]:Data_Siswa[[#This Row],[Kelas]],Data_Siswa[[#This Row],[Kelas]]))</f>
        <v>12 ATPH 1-4</v>
      </c>
    </row>
    <row r="1358" spans="1:8" x14ac:dyDescent="0.3">
      <c r="A1358" s="134">
        <f>IF(Data_Siswa[[#This Row],[Nama]]="","",COUNTA(Data_Siswa[[#Headers],[Nama]]:Data_Siswa[[#This Row],[Nama]])-1)</f>
        <v>1354</v>
      </c>
      <c r="B1358" s="135">
        <v>102324425</v>
      </c>
      <c r="C1358" s="135" t="s">
        <v>979</v>
      </c>
      <c r="D1358" s="136" t="s">
        <v>506</v>
      </c>
      <c r="E1358" s="135" t="s">
        <v>3</v>
      </c>
      <c r="F1358" s="135" t="s">
        <v>27</v>
      </c>
      <c r="G1358" s="137">
        <f>IF(Data_Siswa[[#This Row],[Nama]]="","",IF(F1358=F1357,G1357,G1357+1))</f>
        <v>41</v>
      </c>
      <c r="H1358" s="137" t="str">
        <f>CONCATENATE(Data_Siswa[[#This Row],[Kelas]],"-",COUNTIF(Data_Siswa[[#Headers],[Kelas]]:Data_Siswa[[#This Row],[Kelas]],Data_Siswa[[#This Row],[Kelas]]))</f>
        <v>12 ATPH 1-5</v>
      </c>
    </row>
    <row r="1359" spans="1:8" x14ac:dyDescent="0.3">
      <c r="A1359" s="134">
        <f>IF(Data_Siswa[[#This Row],[Nama]]="","",COUNTA(Data_Siswa[[#Headers],[Nama]]:Data_Siswa[[#This Row],[Nama]])-1)</f>
        <v>1355</v>
      </c>
      <c r="B1359" s="135">
        <v>102324426</v>
      </c>
      <c r="C1359" s="135" t="s">
        <v>980</v>
      </c>
      <c r="D1359" s="136" t="s">
        <v>507</v>
      </c>
      <c r="E1359" s="135" t="s">
        <v>3</v>
      </c>
      <c r="F1359" s="135" t="s">
        <v>27</v>
      </c>
      <c r="G1359" s="137">
        <f>IF(Data_Siswa[[#This Row],[Nama]]="","",IF(F1359=F1358,G1358,G1358+1))</f>
        <v>41</v>
      </c>
      <c r="H1359" s="137" t="str">
        <f>CONCATENATE(Data_Siswa[[#This Row],[Kelas]],"-",COUNTIF(Data_Siswa[[#Headers],[Kelas]]:Data_Siswa[[#This Row],[Kelas]],Data_Siswa[[#This Row],[Kelas]]))</f>
        <v>12 ATPH 1-6</v>
      </c>
    </row>
    <row r="1360" spans="1:8" x14ac:dyDescent="0.3">
      <c r="A1360" s="134">
        <f>IF(Data_Siswa[[#This Row],[Nama]]="","",COUNTA(Data_Siswa[[#Headers],[Nama]]:Data_Siswa[[#This Row],[Nama]])-1)</f>
        <v>1356</v>
      </c>
      <c r="B1360" s="135">
        <v>102324427</v>
      </c>
      <c r="C1360" s="135" t="s">
        <v>981</v>
      </c>
      <c r="D1360" s="136" t="s">
        <v>508</v>
      </c>
      <c r="E1360" s="135" t="s">
        <v>4</v>
      </c>
      <c r="F1360" s="135" t="s">
        <v>27</v>
      </c>
      <c r="G1360" s="137">
        <f>IF(Data_Siswa[[#This Row],[Nama]]="","",IF(F1360=F1359,G1359,G1359+1))</f>
        <v>41</v>
      </c>
      <c r="H1360" s="137" t="str">
        <f>CONCATENATE(Data_Siswa[[#This Row],[Kelas]],"-",COUNTIF(Data_Siswa[[#Headers],[Kelas]]:Data_Siswa[[#This Row],[Kelas]],Data_Siswa[[#This Row],[Kelas]]))</f>
        <v>12 ATPH 1-7</v>
      </c>
    </row>
    <row r="1361" spans="1:8" x14ac:dyDescent="0.3">
      <c r="A1361" s="134">
        <f>IF(Data_Siswa[[#This Row],[Nama]]="","",COUNTA(Data_Siswa[[#Headers],[Nama]]:Data_Siswa[[#This Row],[Nama]])-1)</f>
        <v>1357</v>
      </c>
      <c r="B1361" s="135">
        <v>102324429</v>
      </c>
      <c r="C1361" s="135" t="s">
        <v>982</v>
      </c>
      <c r="D1361" s="136" t="s">
        <v>509</v>
      </c>
      <c r="E1361" s="135" t="s">
        <v>4</v>
      </c>
      <c r="F1361" s="135" t="s">
        <v>27</v>
      </c>
      <c r="G1361" s="137">
        <f>IF(Data_Siswa[[#This Row],[Nama]]="","",IF(F1361=F1360,G1360,G1360+1))</f>
        <v>41</v>
      </c>
      <c r="H1361" s="137" t="str">
        <f>CONCATENATE(Data_Siswa[[#This Row],[Kelas]],"-",COUNTIF(Data_Siswa[[#Headers],[Kelas]]:Data_Siswa[[#This Row],[Kelas]],Data_Siswa[[#This Row],[Kelas]]))</f>
        <v>12 ATPH 1-8</v>
      </c>
    </row>
    <row r="1362" spans="1:8" x14ac:dyDescent="0.3">
      <c r="A1362" s="134">
        <f>IF(Data_Siswa[[#This Row],[Nama]]="","",COUNTA(Data_Siswa[[#Headers],[Nama]]:Data_Siswa[[#This Row],[Nama]])-1)</f>
        <v>1358</v>
      </c>
      <c r="B1362" s="135">
        <v>102324430</v>
      </c>
      <c r="C1362" s="135" t="s">
        <v>983</v>
      </c>
      <c r="D1362" s="136" t="s">
        <v>510</v>
      </c>
      <c r="E1362" s="135" t="s">
        <v>3</v>
      </c>
      <c r="F1362" s="135" t="s">
        <v>27</v>
      </c>
      <c r="G1362" s="137">
        <f>IF(Data_Siswa[[#This Row],[Nama]]="","",IF(F1362=F1361,G1361,G1361+1))</f>
        <v>41</v>
      </c>
      <c r="H1362" s="137" t="str">
        <f>CONCATENATE(Data_Siswa[[#This Row],[Kelas]],"-",COUNTIF(Data_Siswa[[#Headers],[Kelas]]:Data_Siswa[[#This Row],[Kelas]],Data_Siswa[[#This Row],[Kelas]]))</f>
        <v>12 ATPH 1-9</v>
      </c>
    </row>
    <row r="1363" spans="1:8" x14ac:dyDescent="0.3">
      <c r="A1363" s="134">
        <f>IF(Data_Siswa[[#This Row],[Nama]]="","",COUNTA(Data_Siswa[[#Headers],[Nama]]:Data_Siswa[[#This Row],[Nama]])-1)</f>
        <v>1359</v>
      </c>
      <c r="B1363" s="135">
        <v>102324431</v>
      </c>
      <c r="C1363" s="135" t="s">
        <v>984</v>
      </c>
      <c r="D1363" s="136" t="s">
        <v>511</v>
      </c>
      <c r="E1363" s="135" t="s">
        <v>4</v>
      </c>
      <c r="F1363" s="135" t="s">
        <v>27</v>
      </c>
      <c r="G1363" s="137">
        <f>IF(Data_Siswa[[#This Row],[Nama]]="","",IF(F1363=F1362,G1362,G1362+1))</f>
        <v>41</v>
      </c>
      <c r="H1363" s="137" t="str">
        <f>CONCATENATE(Data_Siswa[[#This Row],[Kelas]],"-",COUNTIF(Data_Siswa[[#Headers],[Kelas]]:Data_Siswa[[#This Row],[Kelas]],Data_Siswa[[#This Row],[Kelas]]))</f>
        <v>12 ATPH 1-10</v>
      </c>
    </row>
    <row r="1364" spans="1:8" x14ac:dyDescent="0.3">
      <c r="A1364" s="134">
        <f>IF(Data_Siswa[[#This Row],[Nama]]="","",COUNTA(Data_Siswa[[#Headers],[Nama]]:Data_Siswa[[#This Row],[Nama]])-1)</f>
        <v>1360</v>
      </c>
      <c r="B1364" s="135">
        <v>102324432</v>
      </c>
      <c r="C1364" s="135" t="s">
        <v>985</v>
      </c>
      <c r="D1364" s="136" t="s">
        <v>512</v>
      </c>
      <c r="E1364" s="135" t="s">
        <v>3</v>
      </c>
      <c r="F1364" s="135" t="s">
        <v>27</v>
      </c>
      <c r="G1364" s="137">
        <f>IF(Data_Siswa[[#This Row],[Nama]]="","",IF(F1364=F1363,G1363,G1363+1))</f>
        <v>41</v>
      </c>
      <c r="H1364" s="137" t="str">
        <f>CONCATENATE(Data_Siswa[[#This Row],[Kelas]],"-",COUNTIF(Data_Siswa[[#Headers],[Kelas]]:Data_Siswa[[#This Row],[Kelas]],Data_Siswa[[#This Row],[Kelas]]))</f>
        <v>12 ATPH 1-11</v>
      </c>
    </row>
    <row r="1365" spans="1:8" x14ac:dyDescent="0.3">
      <c r="A1365" s="134">
        <f>IF(Data_Siswa[[#This Row],[Nama]]="","",COUNTA(Data_Siswa[[#Headers],[Nama]]:Data_Siswa[[#This Row],[Nama]])-1)</f>
        <v>1361</v>
      </c>
      <c r="B1365" s="135">
        <v>102324433</v>
      </c>
      <c r="C1365" s="135" t="s">
        <v>986</v>
      </c>
      <c r="D1365" s="136" t="s">
        <v>513</v>
      </c>
      <c r="E1365" s="135" t="s">
        <v>3</v>
      </c>
      <c r="F1365" s="135" t="s">
        <v>27</v>
      </c>
      <c r="G1365" s="137">
        <f>IF(Data_Siswa[[#This Row],[Nama]]="","",IF(F1365=F1364,G1364,G1364+1))</f>
        <v>41</v>
      </c>
      <c r="H1365" s="137" t="str">
        <f>CONCATENATE(Data_Siswa[[#This Row],[Kelas]],"-",COUNTIF(Data_Siswa[[#Headers],[Kelas]]:Data_Siswa[[#This Row],[Kelas]],Data_Siswa[[#This Row],[Kelas]]))</f>
        <v>12 ATPH 1-12</v>
      </c>
    </row>
    <row r="1366" spans="1:8" x14ac:dyDescent="0.3">
      <c r="A1366" s="134">
        <f>IF(Data_Siswa[[#This Row],[Nama]]="","",COUNTA(Data_Siswa[[#Headers],[Nama]]:Data_Siswa[[#This Row],[Nama]])-1)</f>
        <v>1362</v>
      </c>
      <c r="B1366" s="135">
        <v>102324434</v>
      </c>
      <c r="C1366" s="135" t="s">
        <v>987</v>
      </c>
      <c r="D1366" s="136" t="s">
        <v>514</v>
      </c>
      <c r="E1366" s="135" t="s">
        <v>4</v>
      </c>
      <c r="F1366" s="135" t="s">
        <v>27</v>
      </c>
      <c r="G1366" s="137">
        <f>IF(Data_Siswa[[#This Row],[Nama]]="","",IF(F1366=F1365,G1365,G1365+1))</f>
        <v>41</v>
      </c>
      <c r="H1366" s="137" t="str">
        <f>CONCATENATE(Data_Siswa[[#This Row],[Kelas]],"-",COUNTIF(Data_Siswa[[#Headers],[Kelas]]:Data_Siswa[[#This Row],[Kelas]],Data_Siswa[[#This Row],[Kelas]]))</f>
        <v>12 ATPH 1-13</v>
      </c>
    </row>
    <row r="1367" spans="1:8" x14ac:dyDescent="0.3">
      <c r="A1367" s="134">
        <f>IF(Data_Siswa[[#This Row],[Nama]]="","",COUNTA(Data_Siswa[[#Headers],[Nama]]:Data_Siswa[[#This Row],[Nama]])-1)</f>
        <v>1363</v>
      </c>
      <c r="B1367" s="135">
        <v>102324435</v>
      </c>
      <c r="C1367" s="135" t="s">
        <v>988</v>
      </c>
      <c r="D1367" s="136" t="s">
        <v>2090</v>
      </c>
      <c r="E1367" s="135" t="s">
        <v>3</v>
      </c>
      <c r="F1367" s="135" t="s">
        <v>27</v>
      </c>
      <c r="G1367" s="137">
        <f>IF(Data_Siswa[[#This Row],[Nama]]="","",IF(F1367=F1366,G1366,G1366+1))</f>
        <v>41</v>
      </c>
      <c r="H1367" s="137" t="str">
        <f>CONCATENATE(Data_Siswa[[#This Row],[Kelas]],"-",COUNTIF(Data_Siswa[[#Headers],[Kelas]]:Data_Siswa[[#This Row],[Kelas]],Data_Siswa[[#This Row],[Kelas]]))</f>
        <v>12 ATPH 1-14</v>
      </c>
    </row>
    <row r="1368" spans="1:8" x14ac:dyDescent="0.3">
      <c r="A1368" s="134">
        <f>IF(Data_Siswa[[#This Row],[Nama]]="","",COUNTA(Data_Siswa[[#Headers],[Nama]]:Data_Siswa[[#This Row],[Nama]])-1)</f>
        <v>1364</v>
      </c>
      <c r="B1368" s="135">
        <v>102324436</v>
      </c>
      <c r="C1368" s="135" t="s">
        <v>989</v>
      </c>
      <c r="D1368" s="136" t="s">
        <v>515</v>
      </c>
      <c r="E1368" s="135" t="s">
        <v>3</v>
      </c>
      <c r="F1368" s="135" t="s">
        <v>27</v>
      </c>
      <c r="G1368" s="137">
        <f>IF(Data_Siswa[[#This Row],[Nama]]="","",IF(F1368=F1367,G1367,G1367+1))</f>
        <v>41</v>
      </c>
      <c r="H1368" s="137" t="str">
        <f>CONCATENATE(Data_Siswa[[#This Row],[Kelas]],"-",COUNTIF(Data_Siswa[[#Headers],[Kelas]]:Data_Siswa[[#This Row],[Kelas]],Data_Siswa[[#This Row],[Kelas]]))</f>
        <v>12 ATPH 1-15</v>
      </c>
    </row>
    <row r="1369" spans="1:8" x14ac:dyDescent="0.3">
      <c r="A1369" s="134">
        <f>IF(Data_Siswa[[#This Row],[Nama]]="","",COUNTA(Data_Siswa[[#Headers],[Nama]]:Data_Siswa[[#This Row],[Nama]])-1)</f>
        <v>1365</v>
      </c>
      <c r="B1369" s="135">
        <v>102324438</v>
      </c>
      <c r="C1369" s="135" t="s">
        <v>990</v>
      </c>
      <c r="D1369" s="136" t="s">
        <v>516</v>
      </c>
      <c r="E1369" s="135" t="s">
        <v>3</v>
      </c>
      <c r="F1369" s="135" t="s">
        <v>27</v>
      </c>
      <c r="G1369" s="137">
        <f>IF(Data_Siswa[[#This Row],[Nama]]="","",IF(F1369=F1368,G1368,G1368+1))</f>
        <v>41</v>
      </c>
      <c r="H1369" s="137" t="str">
        <f>CONCATENATE(Data_Siswa[[#This Row],[Kelas]],"-",COUNTIF(Data_Siswa[[#Headers],[Kelas]]:Data_Siswa[[#This Row],[Kelas]],Data_Siswa[[#This Row],[Kelas]]))</f>
        <v>12 ATPH 1-16</v>
      </c>
    </row>
    <row r="1370" spans="1:8" x14ac:dyDescent="0.3">
      <c r="A1370" s="134">
        <f>IF(Data_Siswa[[#This Row],[Nama]]="","",COUNTA(Data_Siswa[[#Headers],[Nama]]:Data_Siswa[[#This Row],[Nama]])-1)</f>
        <v>1366</v>
      </c>
      <c r="B1370" s="135">
        <v>102324439</v>
      </c>
      <c r="C1370" s="135" t="s">
        <v>991</v>
      </c>
      <c r="D1370" s="136" t="s">
        <v>517</v>
      </c>
      <c r="E1370" s="135" t="s">
        <v>3</v>
      </c>
      <c r="F1370" s="135" t="s">
        <v>27</v>
      </c>
      <c r="G1370" s="137">
        <f>IF(Data_Siswa[[#This Row],[Nama]]="","",IF(F1370=F1369,G1369,G1369+1))</f>
        <v>41</v>
      </c>
      <c r="H1370" s="137" t="str">
        <f>CONCATENATE(Data_Siswa[[#This Row],[Kelas]],"-",COUNTIF(Data_Siswa[[#Headers],[Kelas]]:Data_Siswa[[#This Row],[Kelas]],Data_Siswa[[#This Row],[Kelas]]))</f>
        <v>12 ATPH 1-17</v>
      </c>
    </row>
    <row r="1371" spans="1:8" x14ac:dyDescent="0.3">
      <c r="A1371" s="134">
        <f>IF(Data_Siswa[[#This Row],[Nama]]="","",COUNTA(Data_Siswa[[#Headers],[Nama]]:Data_Siswa[[#This Row],[Nama]])-1)</f>
        <v>1367</v>
      </c>
      <c r="B1371" s="135">
        <v>102324441</v>
      </c>
      <c r="C1371" s="135" t="s">
        <v>992</v>
      </c>
      <c r="D1371" s="136" t="s">
        <v>518</v>
      </c>
      <c r="E1371" s="135" t="s">
        <v>3</v>
      </c>
      <c r="F1371" s="135" t="s">
        <v>27</v>
      </c>
      <c r="G1371" s="137">
        <f>IF(Data_Siswa[[#This Row],[Nama]]="","",IF(F1371=F1370,G1370,G1370+1))</f>
        <v>41</v>
      </c>
      <c r="H1371" s="137" t="str">
        <f>CONCATENATE(Data_Siswa[[#This Row],[Kelas]],"-",COUNTIF(Data_Siswa[[#Headers],[Kelas]]:Data_Siswa[[#This Row],[Kelas]],Data_Siswa[[#This Row],[Kelas]]))</f>
        <v>12 ATPH 1-18</v>
      </c>
    </row>
    <row r="1372" spans="1:8" x14ac:dyDescent="0.3">
      <c r="A1372" s="134">
        <f>IF(Data_Siswa[[#This Row],[Nama]]="","",COUNTA(Data_Siswa[[#Headers],[Nama]]:Data_Siswa[[#This Row],[Nama]])-1)</f>
        <v>1368</v>
      </c>
      <c r="B1372" s="135">
        <v>102324442</v>
      </c>
      <c r="C1372" s="135" t="s">
        <v>993</v>
      </c>
      <c r="D1372" s="136" t="s">
        <v>2091</v>
      </c>
      <c r="E1372" s="135" t="s">
        <v>3</v>
      </c>
      <c r="F1372" s="135" t="s">
        <v>27</v>
      </c>
      <c r="G1372" s="137">
        <f>IF(Data_Siswa[[#This Row],[Nama]]="","",IF(F1372=F1371,G1371,G1371+1))</f>
        <v>41</v>
      </c>
      <c r="H1372" s="137" t="str">
        <f>CONCATENATE(Data_Siswa[[#This Row],[Kelas]],"-",COUNTIF(Data_Siswa[[#Headers],[Kelas]]:Data_Siswa[[#This Row],[Kelas]],Data_Siswa[[#This Row],[Kelas]]))</f>
        <v>12 ATPH 1-19</v>
      </c>
    </row>
    <row r="1373" spans="1:8" x14ac:dyDescent="0.3">
      <c r="A1373" s="134">
        <f>IF(Data_Siswa[[#This Row],[Nama]]="","",COUNTA(Data_Siswa[[#Headers],[Nama]]:Data_Siswa[[#This Row],[Nama]])-1)</f>
        <v>1369</v>
      </c>
      <c r="B1373" s="135">
        <v>102324443</v>
      </c>
      <c r="C1373" s="135" t="s">
        <v>994</v>
      </c>
      <c r="D1373" s="136" t="s">
        <v>519</v>
      </c>
      <c r="E1373" s="135" t="s">
        <v>3</v>
      </c>
      <c r="F1373" s="135" t="s">
        <v>27</v>
      </c>
      <c r="G1373" s="137">
        <f>IF(Data_Siswa[[#This Row],[Nama]]="","",IF(F1373=F1372,G1372,G1372+1))</f>
        <v>41</v>
      </c>
      <c r="H1373" s="137" t="str">
        <f>CONCATENATE(Data_Siswa[[#This Row],[Kelas]],"-",COUNTIF(Data_Siswa[[#Headers],[Kelas]]:Data_Siswa[[#This Row],[Kelas]],Data_Siswa[[#This Row],[Kelas]]))</f>
        <v>12 ATPH 1-20</v>
      </c>
    </row>
    <row r="1374" spans="1:8" x14ac:dyDescent="0.3">
      <c r="A1374" s="134">
        <f>IF(Data_Siswa[[#This Row],[Nama]]="","",COUNTA(Data_Siswa[[#Headers],[Nama]]:Data_Siswa[[#This Row],[Nama]])-1)</f>
        <v>1370</v>
      </c>
      <c r="B1374" s="135">
        <v>102324444</v>
      </c>
      <c r="C1374" s="135" t="s">
        <v>995</v>
      </c>
      <c r="D1374" s="136" t="s">
        <v>520</v>
      </c>
      <c r="E1374" s="135" t="s">
        <v>4</v>
      </c>
      <c r="F1374" s="135" t="s">
        <v>27</v>
      </c>
      <c r="G1374" s="137">
        <f>IF(Data_Siswa[[#This Row],[Nama]]="","",IF(F1374=F1373,G1373,G1373+1))</f>
        <v>41</v>
      </c>
      <c r="H1374" s="137" t="str">
        <f>CONCATENATE(Data_Siswa[[#This Row],[Kelas]],"-",COUNTIF(Data_Siswa[[#Headers],[Kelas]]:Data_Siswa[[#This Row],[Kelas]],Data_Siswa[[#This Row],[Kelas]]))</f>
        <v>12 ATPH 1-21</v>
      </c>
    </row>
    <row r="1375" spans="1:8" x14ac:dyDescent="0.3">
      <c r="A1375" s="134">
        <f>IF(Data_Siswa[[#This Row],[Nama]]="","",COUNTA(Data_Siswa[[#Headers],[Nama]]:Data_Siswa[[#This Row],[Nama]])-1)</f>
        <v>1371</v>
      </c>
      <c r="B1375" s="135">
        <v>102324445</v>
      </c>
      <c r="C1375" s="135" t="s">
        <v>996</v>
      </c>
      <c r="D1375" s="136" t="s">
        <v>521</v>
      </c>
      <c r="E1375" s="135" t="s">
        <v>3</v>
      </c>
      <c r="F1375" s="135" t="s">
        <v>27</v>
      </c>
      <c r="G1375" s="137">
        <f>IF(Data_Siswa[[#This Row],[Nama]]="","",IF(F1375=F1374,G1374,G1374+1))</f>
        <v>41</v>
      </c>
      <c r="H1375" s="137" t="str">
        <f>CONCATENATE(Data_Siswa[[#This Row],[Kelas]],"-",COUNTIF(Data_Siswa[[#Headers],[Kelas]]:Data_Siswa[[#This Row],[Kelas]],Data_Siswa[[#This Row],[Kelas]]))</f>
        <v>12 ATPH 1-22</v>
      </c>
    </row>
    <row r="1376" spans="1:8" x14ac:dyDescent="0.3">
      <c r="A1376" s="134">
        <f>IF(Data_Siswa[[#This Row],[Nama]]="","",COUNTA(Data_Siswa[[#Headers],[Nama]]:Data_Siswa[[#This Row],[Nama]])-1)</f>
        <v>1372</v>
      </c>
      <c r="B1376" s="135">
        <v>102324446</v>
      </c>
      <c r="C1376" s="135" t="s">
        <v>997</v>
      </c>
      <c r="D1376" s="136" t="s">
        <v>522</v>
      </c>
      <c r="E1376" s="135" t="s">
        <v>4</v>
      </c>
      <c r="F1376" s="135" t="s">
        <v>27</v>
      </c>
      <c r="G1376" s="137">
        <f>IF(Data_Siswa[[#This Row],[Nama]]="","",IF(F1376=F1375,G1375,G1375+1))</f>
        <v>41</v>
      </c>
      <c r="H1376" s="137" t="str">
        <f>CONCATENATE(Data_Siswa[[#This Row],[Kelas]],"-",COUNTIF(Data_Siswa[[#Headers],[Kelas]]:Data_Siswa[[#This Row],[Kelas]],Data_Siswa[[#This Row],[Kelas]]))</f>
        <v>12 ATPH 1-23</v>
      </c>
    </row>
    <row r="1377" spans="1:8" x14ac:dyDescent="0.3">
      <c r="A1377" s="134">
        <f>IF(Data_Siswa[[#This Row],[Nama]]="","",COUNTA(Data_Siswa[[#Headers],[Nama]]:Data_Siswa[[#This Row],[Nama]])-1)</f>
        <v>1373</v>
      </c>
      <c r="B1377" s="135">
        <v>102324447</v>
      </c>
      <c r="C1377" s="135" t="s">
        <v>998</v>
      </c>
      <c r="D1377" s="136" t="s">
        <v>523</v>
      </c>
      <c r="E1377" s="135" t="s">
        <v>3</v>
      </c>
      <c r="F1377" s="135" t="s">
        <v>27</v>
      </c>
      <c r="G1377" s="137">
        <f>IF(Data_Siswa[[#This Row],[Nama]]="","",IF(F1377=F1376,G1376,G1376+1))</f>
        <v>41</v>
      </c>
      <c r="H1377" s="137" t="str">
        <f>CONCATENATE(Data_Siswa[[#This Row],[Kelas]],"-",COUNTIF(Data_Siswa[[#Headers],[Kelas]]:Data_Siswa[[#This Row],[Kelas]],Data_Siswa[[#This Row],[Kelas]]))</f>
        <v>12 ATPH 1-24</v>
      </c>
    </row>
    <row r="1378" spans="1:8" x14ac:dyDescent="0.3">
      <c r="A1378" s="134">
        <f>IF(Data_Siswa[[#This Row],[Nama]]="","",COUNTA(Data_Siswa[[#Headers],[Nama]]:Data_Siswa[[#This Row],[Nama]])-1)</f>
        <v>1374</v>
      </c>
      <c r="B1378" s="135">
        <v>102324448</v>
      </c>
      <c r="C1378" s="135" t="s">
        <v>999</v>
      </c>
      <c r="D1378" s="136" t="s">
        <v>524</v>
      </c>
      <c r="E1378" s="135" t="s">
        <v>3</v>
      </c>
      <c r="F1378" s="135" t="s">
        <v>27</v>
      </c>
      <c r="G1378" s="137">
        <f>IF(Data_Siswa[[#This Row],[Nama]]="","",IF(F1378=F1377,G1377,G1377+1))</f>
        <v>41</v>
      </c>
      <c r="H1378" s="137" t="str">
        <f>CONCATENATE(Data_Siswa[[#This Row],[Kelas]],"-",COUNTIF(Data_Siswa[[#Headers],[Kelas]]:Data_Siswa[[#This Row],[Kelas]],Data_Siswa[[#This Row],[Kelas]]))</f>
        <v>12 ATPH 1-25</v>
      </c>
    </row>
    <row r="1379" spans="1:8" x14ac:dyDescent="0.3">
      <c r="A1379" s="134">
        <f>IF(Data_Siswa[[#This Row],[Nama]]="","",COUNTA(Data_Siswa[[#Headers],[Nama]]:Data_Siswa[[#This Row],[Nama]])-1)</f>
        <v>1375</v>
      </c>
      <c r="B1379" s="135">
        <v>102324449</v>
      </c>
      <c r="C1379" s="135" t="s">
        <v>1000</v>
      </c>
      <c r="D1379" s="136" t="s">
        <v>525</v>
      </c>
      <c r="E1379" s="135" t="s">
        <v>4</v>
      </c>
      <c r="F1379" s="135" t="s">
        <v>27</v>
      </c>
      <c r="G1379" s="137">
        <f>IF(Data_Siswa[[#This Row],[Nama]]="","",IF(F1379=F1378,G1378,G1378+1))</f>
        <v>41</v>
      </c>
      <c r="H1379" s="137" t="str">
        <f>CONCATENATE(Data_Siswa[[#This Row],[Kelas]],"-",COUNTIF(Data_Siswa[[#Headers],[Kelas]]:Data_Siswa[[#This Row],[Kelas]],Data_Siswa[[#This Row],[Kelas]]))</f>
        <v>12 ATPH 1-26</v>
      </c>
    </row>
    <row r="1380" spans="1:8" x14ac:dyDescent="0.3">
      <c r="A1380" s="134">
        <f>IF(Data_Siswa[[#This Row],[Nama]]="","",COUNTA(Data_Siswa[[#Headers],[Nama]]:Data_Siswa[[#This Row],[Nama]])-1)</f>
        <v>1376</v>
      </c>
      <c r="B1380" s="135">
        <v>102324450</v>
      </c>
      <c r="C1380" s="135" t="s">
        <v>1001</v>
      </c>
      <c r="D1380" s="136" t="s">
        <v>526</v>
      </c>
      <c r="E1380" s="135" t="s">
        <v>4</v>
      </c>
      <c r="F1380" s="135" t="s">
        <v>27</v>
      </c>
      <c r="G1380" s="137">
        <f>IF(Data_Siswa[[#This Row],[Nama]]="","",IF(F1380=F1379,G1379,G1379+1))</f>
        <v>41</v>
      </c>
      <c r="H1380" s="137" t="str">
        <f>CONCATENATE(Data_Siswa[[#This Row],[Kelas]],"-",COUNTIF(Data_Siswa[[#Headers],[Kelas]]:Data_Siswa[[#This Row],[Kelas]],Data_Siswa[[#This Row],[Kelas]]))</f>
        <v>12 ATPH 1-27</v>
      </c>
    </row>
    <row r="1381" spans="1:8" x14ac:dyDescent="0.3">
      <c r="A1381" s="134">
        <f>IF(Data_Siswa[[#This Row],[Nama]]="","",COUNTA(Data_Siswa[[#Headers],[Nama]]:Data_Siswa[[#This Row],[Nama]])-1)</f>
        <v>1377</v>
      </c>
      <c r="B1381" s="135">
        <v>102324451</v>
      </c>
      <c r="C1381" s="135" t="s">
        <v>1002</v>
      </c>
      <c r="D1381" s="136" t="s">
        <v>527</v>
      </c>
      <c r="E1381" s="135" t="s">
        <v>4</v>
      </c>
      <c r="F1381" s="135" t="s">
        <v>27</v>
      </c>
      <c r="G1381" s="137">
        <f>IF(Data_Siswa[[#This Row],[Nama]]="","",IF(F1381=F1380,G1380,G1380+1))</f>
        <v>41</v>
      </c>
      <c r="H1381" s="137" t="str">
        <f>CONCATENATE(Data_Siswa[[#This Row],[Kelas]],"-",COUNTIF(Data_Siswa[[#Headers],[Kelas]]:Data_Siswa[[#This Row],[Kelas]],Data_Siswa[[#This Row],[Kelas]]))</f>
        <v>12 ATPH 1-28</v>
      </c>
    </row>
    <row r="1382" spans="1:8" x14ac:dyDescent="0.3">
      <c r="A1382" s="134">
        <f>IF(Data_Siswa[[#This Row],[Nama]]="","",COUNTA(Data_Siswa[[#Headers],[Nama]]:Data_Siswa[[#This Row],[Nama]])-1)</f>
        <v>1378</v>
      </c>
      <c r="B1382" s="135">
        <v>102324452</v>
      </c>
      <c r="C1382" s="135" t="s">
        <v>1003</v>
      </c>
      <c r="D1382" s="136" t="s">
        <v>528</v>
      </c>
      <c r="E1382" s="135" t="s">
        <v>3</v>
      </c>
      <c r="F1382" s="135" t="s">
        <v>27</v>
      </c>
      <c r="G1382" s="137">
        <f>IF(Data_Siswa[[#This Row],[Nama]]="","",IF(F1382=F1381,G1381,G1381+1))</f>
        <v>41</v>
      </c>
      <c r="H1382" s="137" t="str">
        <f>CONCATENATE(Data_Siswa[[#This Row],[Kelas]],"-",COUNTIF(Data_Siswa[[#Headers],[Kelas]]:Data_Siswa[[#This Row],[Kelas]],Data_Siswa[[#This Row],[Kelas]]))</f>
        <v>12 ATPH 1-29</v>
      </c>
    </row>
    <row r="1383" spans="1:8" x14ac:dyDescent="0.3">
      <c r="A1383" s="134">
        <f>IF(Data_Siswa[[#This Row],[Nama]]="","",COUNTA(Data_Siswa[[#Headers],[Nama]]:Data_Siswa[[#This Row],[Nama]])-1)</f>
        <v>1379</v>
      </c>
      <c r="B1383" s="135">
        <v>102324453</v>
      </c>
      <c r="C1383" s="135" t="s">
        <v>1004</v>
      </c>
      <c r="D1383" s="136" t="s">
        <v>529</v>
      </c>
      <c r="E1383" s="135" t="s">
        <v>4</v>
      </c>
      <c r="F1383" s="135" t="s">
        <v>27</v>
      </c>
      <c r="G1383" s="137">
        <f>IF(Data_Siswa[[#This Row],[Nama]]="","",IF(F1383=F1382,G1382,G1382+1))</f>
        <v>41</v>
      </c>
      <c r="H1383" s="137" t="str">
        <f>CONCATENATE(Data_Siswa[[#This Row],[Kelas]],"-",COUNTIF(Data_Siswa[[#Headers],[Kelas]]:Data_Siswa[[#This Row],[Kelas]],Data_Siswa[[#This Row],[Kelas]]))</f>
        <v>12 ATPH 1-30</v>
      </c>
    </row>
    <row r="1384" spans="1:8" x14ac:dyDescent="0.3">
      <c r="A1384" s="134">
        <f>IF(Data_Siswa[[#This Row],[Nama]]="","",COUNTA(Data_Siswa[[#Headers],[Nama]]:Data_Siswa[[#This Row],[Nama]])-1)</f>
        <v>1380</v>
      </c>
      <c r="B1384" s="135">
        <v>102324454</v>
      </c>
      <c r="C1384" s="135" t="s">
        <v>1005</v>
      </c>
      <c r="D1384" s="136" t="s">
        <v>530</v>
      </c>
      <c r="E1384" s="135" t="s">
        <v>3</v>
      </c>
      <c r="F1384" s="135" t="s">
        <v>27</v>
      </c>
      <c r="G1384" s="137">
        <f>IF(Data_Siswa[[#This Row],[Nama]]="","",IF(F1384=F1383,G1383,G1383+1))</f>
        <v>41</v>
      </c>
      <c r="H1384" s="137" t="str">
        <f>CONCATENATE(Data_Siswa[[#This Row],[Kelas]],"-",COUNTIF(Data_Siswa[[#Headers],[Kelas]]:Data_Siswa[[#This Row],[Kelas]],Data_Siswa[[#This Row],[Kelas]]))</f>
        <v>12 ATPH 1-31</v>
      </c>
    </row>
    <row r="1385" spans="1:8" x14ac:dyDescent="0.3">
      <c r="A1385" s="134">
        <f>IF(Data_Siswa[[#This Row],[Nama]]="","",COUNTA(Data_Siswa[[#Headers],[Nama]]:Data_Siswa[[#This Row],[Nama]])-1)</f>
        <v>1381</v>
      </c>
      <c r="B1385" s="135">
        <v>102324456</v>
      </c>
      <c r="C1385" s="135" t="s">
        <v>1006</v>
      </c>
      <c r="D1385" s="136" t="s">
        <v>531</v>
      </c>
      <c r="E1385" s="135" t="s">
        <v>3</v>
      </c>
      <c r="F1385" s="135" t="s">
        <v>27</v>
      </c>
      <c r="G1385" s="137">
        <f>IF(Data_Siswa[[#This Row],[Nama]]="","",IF(F1385=F1384,G1384,G1384+1))</f>
        <v>41</v>
      </c>
      <c r="H1385" s="137" t="str">
        <f>CONCATENATE(Data_Siswa[[#This Row],[Kelas]],"-",COUNTIF(Data_Siswa[[#Headers],[Kelas]]:Data_Siswa[[#This Row],[Kelas]],Data_Siswa[[#This Row],[Kelas]]))</f>
        <v>12 ATPH 1-32</v>
      </c>
    </row>
    <row r="1386" spans="1:8" x14ac:dyDescent="0.3">
      <c r="A1386" s="134">
        <f>IF(Data_Siswa[[#This Row],[Nama]]="","",COUNTA(Data_Siswa[[#Headers],[Nama]]:Data_Siswa[[#This Row],[Nama]])-1)</f>
        <v>1382</v>
      </c>
      <c r="B1386" s="135">
        <v>102324457</v>
      </c>
      <c r="C1386" s="135" t="s">
        <v>1007</v>
      </c>
      <c r="D1386" s="136" t="s">
        <v>532</v>
      </c>
      <c r="E1386" s="135" t="s">
        <v>3</v>
      </c>
      <c r="F1386" s="135" t="s">
        <v>27</v>
      </c>
      <c r="G1386" s="137">
        <f>IF(Data_Siswa[[#This Row],[Nama]]="","",IF(F1386=F1385,G1385,G1385+1))</f>
        <v>41</v>
      </c>
      <c r="H1386" s="137" t="str">
        <f>CONCATENATE(Data_Siswa[[#This Row],[Kelas]],"-",COUNTIF(Data_Siswa[[#Headers],[Kelas]]:Data_Siswa[[#This Row],[Kelas]],Data_Siswa[[#This Row],[Kelas]]))</f>
        <v>12 ATPH 1-33</v>
      </c>
    </row>
    <row r="1387" spans="1:8" x14ac:dyDescent="0.3">
      <c r="A1387" s="134">
        <f>IF(Data_Siswa[[#This Row],[Nama]]="","",COUNTA(Data_Siswa[[#Headers],[Nama]]:Data_Siswa[[#This Row],[Nama]])-1)</f>
        <v>1383</v>
      </c>
      <c r="B1387" s="135">
        <v>102324459</v>
      </c>
      <c r="C1387" s="135" t="s">
        <v>1008</v>
      </c>
      <c r="D1387" s="136" t="s">
        <v>533</v>
      </c>
      <c r="E1387" s="135" t="s">
        <v>4</v>
      </c>
      <c r="F1387" s="135" t="s">
        <v>27</v>
      </c>
      <c r="G1387" s="137">
        <f>IF(Data_Siswa[[#This Row],[Nama]]="","",IF(F1387=F1386,G1386,G1386+1))</f>
        <v>41</v>
      </c>
      <c r="H1387" s="137" t="str">
        <f>CONCATENATE(Data_Siswa[[#This Row],[Kelas]],"-",COUNTIF(Data_Siswa[[#Headers],[Kelas]]:Data_Siswa[[#This Row],[Kelas]],Data_Siswa[[#This Row],[Kelas]]))</f>
        <v>12 ATPH 1-34</v>
      </c>
    </row>
    <row r="1388" spans="1:8" x14ac:dyDescent="0.3">
      <c r="A1388" s="134">
        <f>IF(Data_Siswa[[#This Row],[Nama]]="","",COUNTA(Data_Siswa[[#Headers],[Nama]]:Data_Siswa[[#This Row],[Nama]])-1)</f>
        <v>1384</v>
      </c>
      <c r="B1388" s="135">
        <v>102324460</v>
      </c>
      <c r="C1388" s="135" t="s">
        <v>1009</v>
      </c>
      <c r="D1388" s="136" t="s">
        <v>534</v>
      </c>
      <c r="E1388" s="135" t="s">
        <v>4</v>
      </c>
      <c r="F1388" s="135" t="s">
        <v>27</v>
      </c>
      <c r="G1388" s="137">
        <f>IF(Data_Siswa[[#This Row],[Nama]]="","",IF(F1388=F1387,G1387,G1387+1))</f>
        <v>41</v>
      </c>
      <c r="H1388" s="137" t="str">
        <f>CONCATENATE(Data_Siswa[[#This Row],[Kelas]],"-",COUNTIF(Data_Siswa[[#Headers],[Kelas]]:Data_Siswa[[#This Row],[Kelas]],Data_Siswa[[#This Row],[Kelas]]))</f>
        <v>12 ATPH 1-35</v>
      </c>
    </row>
    <row r="1389" spans="1:8" x14ac:dyDescent="0.3">
      <c r="A1389" s="134">
        <f>IF(Data_Siswa[[#This Row],[Nama]]="","",COUNTA(Data_Siswa[[#Headers],[Nama]]:Data_Siswa[[#This Row],[Nama]])-1)</f>
        <v>1385</v>
      </c>
      <c r="B1389" s="135">
        <v>102324461</v>
      </c>
      <c r="C1389" s="135" t="s">
        <v>1010</v>
      </c>
      <c r="D1389" s="136" t="s">
        <v>535</v>
      </c>
      <c r="E1389" s="135" t="s">
        <v>3</v>
      </c>
      <c r="F1389" s="135" t="s">
        <v>28</v>
      </c>
      <c r="G1389" s="137">
        <f>IF(Data_Siswa[[#This Row],[Nama]]="","",IF(F1389=F1388,G1388,G1388+1))</f>
        <v>42</v>
      </c>
      <c r="H1389" s="137" t="str">
        <f>CONCATENATE(Data_Siswa[[#This Row],[Kelas]],"-",COUNTIF(Data_Siswa[[#Headers],[Kelas]]:Data_Siswa[[#This Row],[Kelas]],Data_Siswa[[#This Row],[Kelas]]))</f>
        <v>12 ATPH 2-1</v>
      </c>
    </row>
    <row r="1390" spans="1:8" x14ac:dyDescent="0.3">
      <c r="A1390" s="134">
        <f>IF(Data_Siswa[[#This Row],[Nama]]="","",COUNTA(Data_Siswa[[#Headers],[Nama]]:Data_Siswa[[#This Row],[Nama]])-1)</f>
        <v>1386</v>
      </c>
      <c r="B1390" s="135">
        <v>102324462</v>
      </c>
      <c r="C1390" s="135" t="s">
        <v>1011</v>
      </c>
      <c r="D1390" s="136" t="s">
        <v>536</v>
      </c>
      <c r="E1390" s="135" t="s">
        <v>3</v>
      </c>
      <c r="F1390" s="135" t="s">
        <v>28</v>
      </c>
      <c r="G1390" s="137">
        <f>IF(Data_Siswa[[#This Row],[Nama]]="","",IF(F1390=F1389,G1389,G1389+1))</f>
        <v>42</v>
      </c>
      <c r="H1390" s="137" t="str">
        <f>CONCATENATE(Data_Siswa[[#This Row],[Kelas]],"-",COUNTIF(Data_Siswa[[#Headers],[Kelas]]:Data_Siswa[[#This Row],[Kelas]],Data_Siswa[[#This Row],[Kelas]]))</f>
        <v>12 ATPH 2-2</v>
      </c>
    </row>
    <row r="1391" spans="1:8" x14ac:dyDescent="0.3">
      <c r="A1391" s="134">
        <f>IF(Data_Siswa[[#This Row],[Nama]]="","",COUNTA(Data_Siswa[[#Headers],[Nama]]:Data_Siswa[[#This Row],[Nama]])-1)</f>
        <v>1387</v>
      </c>
      <c r="B1391" s="135">
        <v>102324463</v>
      </c>
      <c r="C1391" s="135" t="s">
        <v>1012</v>
      </c>
      <c r="D1391" s="136" t="s">
        <v>537</v>
      </c>
      <c r="E1391" s="135" t="s">
        <v>4</v>
      </c>
      <c r="F1391" s="135" t="s">
        <v>28</v>
      </c>
      <c r="G1391" s="137">
        <f>IF(Data_Siswa[[#This Row],[Nama]]="","",IF(F1391=F1390,G1390,G1390+1))</f>
        <v>42</v>
      </c>
      <c r="H1391" s="137" t="str">
        <f>CONCATENATE(Data_Siswa[[#This Row],[Kelas]],"-",COUNTIF(Data_Siswa[[#Headers],[Kelas]]:Data_Siswa[[#This Row],[Kelas]],Data_Siswa[[#This Row],[Kelas]]))</f>
        <v>12 ATPH 2-3</v>
      </c>
    </row>
    <row r="1392" spans="1:8" x14ac:dyDescent="0.3">
      <c r="A1392" s="134">
        <f>IF(Data_Siswa[[#This Row],[Nama]]="","",COUNTA(Data_Siswa[[#Headers],[Nama]]:Data_Siswa[[#This Row],[Nama]])-1)</f>
        <v>1388</v>
      </c>
      <c r="B1392" s="135">
        <v>102324465</v>
      </c>
      <c r="C1392" s="135" t="s">
        <v>1013</v>
      </c>
      <c r="D1392" s="136" t="s">
        <v>538</v>
      </c>
      <c r="E1392" s="135" t="s">
        <v>3</v>
      </c>
      <c r="F1392" s="135" t="s">
        <v>28</v>
      </c>
      <c r="G1392" s="137">
        <f>IF(Data_Siswa[[#This Row],[Nama]]="","",IF(F1392=F1391,G1391,G1391+1))</f>
        <v>42</v>
      </c>
      <c r="H1392" s="137" t="str">
        <f>CONCATENATE(Data_Siswa[[#This Row],[Kelas]],"-",COUNTIF(Data_Siswa[[#Headers],[Kelas]]:Data_Siswa[[#This Row],[Kelas]],Data_Siswa[[#This Row],[Kelas]]))</f>
        <v>12 ATPH 2-4</v>
      </c>
    </row>
    <row r="1393" spans="1:8" x14ac:dyDescent="0.3">
      <c r="A1393" s="134">
        <f>IF(Data_Siswa[[#This Row],[Nama]]="","",COUNTA(Data_Siswa[[#Headers],[Nama]]:Data_Siswa[[#This Row],[Nama]])-1)</f>
        <v>1389</v>
      </c>
      <c r="B1393" s="135">
        <v>102324466</v>
      </c>
      <c r="C1393" s="135" t="s">
        <v>1014</v>
      </c>
      <c r="D1393" s="136" t="s">
        <v>539</v>
      </c>
      <c r="E1393" s="135" t="s">
        <v>4</v>
      </c>
      <c r="F1393" s="135" t="s">
        <v>28</v>
      </c>
      <c r="G1393" s="137">
        <f>IF(Data_Siswa[[#This Row],[Nama]]="","",IF(F1393=F1392,G1392,G1392+1))</f>
        <v>42</v>
      </c>
      <c r="H1393" s="137" t="str">
        <f>CONCATENATE(Data_Siswa[[#This Row],[Kelas]],"-",COUNTIF(Data_Siswa[[#Headers],[Kelas]]:Data_Siswa[[#This Row],[Kelas]],Data_Siswa[[#This Row],[Kelas]]))</f>
        <v>12 ATPH 2-5</v>
      </c>
    </row>
    <row r="1394" spans="1:8" x14ac:dyDescent="0.3">
      <c r="A1394" s="134">
        <f>IF(Data_Siswa[[#This Row],[Nama]]="","",COUNTA(Data_Siswa[[#Headers],[Nama]]:Data_Siswa[[#This Row],[Nama]])-1)</f>
        <v>1390</v>
      </c>
      <c r="B1394" s="135">
        <v>102324467</v>
      </c>
      <c r="C1394" s="135" t="s">
        <v>1015</v>
      </c>
      <c r="D1394" s="136" t="s">
        <v>540</v>
      </c>
      <c r="E1394" s="135" t="s">
        <v>3</v>
      </c>
      <c r="F1394" s="135" t="s">
        <v>28</v>
      </c>
      <c r="G1394" s="137">
        <f>IF(Data_Siswa[[#This Row],[Nama]]="","",IF(F1394=F1393,G1393,G1393+1))</f>
        <v>42</v>
      </c>
      <c r="H1394" s="137" t="str">
        <f>CONCATENATE(Data_Siswa[[#This Row],[Kelas]],"-",COUNTIF(Data_Siswa[[#Headers],[Kelas]]:Data_Siswa[[#This Row],[Kelas]],Data_Siswa[[#This Row],[Kelas]]))</f>
        <v>12 ATPH 2-6</v>
      </c>
    </row>
    <row r="1395" spans="1:8" x14ac:dyDescent="0.3">
      <c r="A1395" s="134">
        <f>IF(Data_Siswa[[#This Row],[Nama]]="","",COUNTA(Data_Siswa[[#Headers],[Nama]]:Data_Siswa[[#This Row],[Nama]])-1)</f>
        <v>1391</v>
      </c>
      <c r="B1395" s="135">
        <v>102324468</v>
      </c>
      <c r="C1395" s="135" t="s">
        <v>1016</v>
      </c>
      <c r="D1395" s="136" t="s">
        <v>541</v>
      </c>
      <c r="E1395" s="135" t="s">
        <v>3</v>
      </c>
      <c r="F1395" s="135" t="s">
        <v>28</v>
      </c>
      <c r="G1395" s="137">
        <f>IF(Data_Siswa[[#This Row],[Nama]]="","",IF(F1395=F1394,G1394,G1394+1))</f>
        <v>42</v>
      </c>
      <c r="H1395" s="137" t="str">
        <f>CONCATENATE(Data_Siswa[[#This Row],[Kelas]],"-",COUNTIF(Data_Siswa[[#Headers],[Kelas]]:Data_Siswa[[#This Row],[Kelas]],Data_Siswa[[#This Row],[Kelas]]))</f>
        <v>12 ATPH 2-7</v>
      </c>
    </row>
    <row r="1396" spans="1:8" x14ac:dyDescent="0.3">
      <c r="A1396" s="134">
        <f>IF(Data_Siswa[[#This Row],[Nama]]="","",COUNTA(Data_Siswa[[#Headers],[Nama]]:Data_Siswa[[#This Row],[Nama]])-1)</f>
        <v>1392</v>
      </c>
      <c r="B1396" s="135">
        <v>102324469</v>
      </c>
      <c r="C1396" s="135" t="s">
        <v>1017</v>
      </c>
      <c r="D1396" s="136" t="s">
        <v>542</v>
      </c>
      <c r="E1396" s="135" t="s">
        <v>3</v>
      </c>
      <c r="F1396" s="135" t="s">
        <v>28</v>
      </c>
      <c r="G1396" s="137">
        <f>IF(Data_Siswa[[#This Row],[Nama]]="","",IF(F1396=F1395,G1395,G1395+1))</f>
        <v>42</v>
      </c>
      <c r="H1396" s="137" t="str">
        <f>CONCATENATE(Data_Siswa[[#This Row],[Kelas]],"-",COUNTIF(Data_Siswa[[#Headers],[Kelas]]:Data_Siswa[[#This Row],[Kelas]],Data_Siswa[[#This Row],[Kelas]]))</f>
        <v>12 ATPH 2-8</v>
      </c>
    </row>
    <row r="1397" spans="1:8" x14ac:dyDescent="0.3">
      <c r="A1397" s="134">
        <f>IF(Data_Siswa[[#This Row],[Nama]]="","",COUNTA(Data_Siswa[[#Headers],[Nama]]:Data_Siswa[[#This Row],[Nama]])-1)</f>
        <v>1393</v>
      </c>
      <c r="B1397" s="135">
        <v>102324471</v>
      </c>
      <c r="C1397" s="135" t="s">
        <v>1018</v>
      </c>
      <c r="D1397" s="136" t="s">
        <v>543</v>
      </c>
      <c r="E1397" s="135" t="s">
        <v>4</v>
      </c>
      <c r="F1397" s="135" t="s">
        <v>28</v>
      </c>
      <c r="G1397" s="137">
        <f>IF(Data_Siswa[[#This Row],[Nama]]="","",IF(F1397=F1396,G1396,G1396+1))</f>
        <v>42</v>
      </c>
      <c r="H1397" s="137" t="str">
        <f>CONCATENATE(Data_Siswa[[#This Row],[Kelas]],"-",COUNTIF(Data_Siswa[[#Headers],[Kelas]]:Data_Siswa[[#This Row],[Kelas]],Data_Siswa[[#This Row],[Kelas]]))</f>
        <v>12 ATPH 2-9</v>
      </c>
    </row>
    <row r="1398" spans="1:8" x14ac:dyDescent="0.3">
      <c r="A1398" s="134">
        <f>IF(Data_Siswa[[#This Row],[Nama]]="","",COUNTA(Data_Siswa[[#Headers],[Nama]]:Data_Siswa[[#This Row],[Nama]])-1)</f>
        <v>1394</v>
      </c>
      <c r="B1398" s="135">
        <v>102324472</v>
      </c>
      <c r="C1398" s="135" t="s">
        <v>1019</v>
      </c>
      <c r="D1398" s="136" t="s">
        <v>544</v>
      </c>
      <c r="E1398" s="135" t="s">
        <v>3</v>
      </c>
      <c r="F1398" s="135" t="s">
        <v>28</v>
      </c>
      <c r="G1398" s="137">
        <f>IF(Data_Siswa[[#This Row],[Nama]]="","",IF(F1398=F1397,G1397,G1397+1))</f>
        <v>42</v>
      </c>
      <c r="H1398" s="137" t="str">
        <f>CONCATENATE(Data_Siswa[[#This Row],[Kelas]],"-",COUNTIF(Data_Siswa[[#Headers],[Kelas]]:Data_Siswa[[#This Row],[Kelas]],Data_Siswa[[#This Row],[Kelas]]))</f>
        <v>12 ATPH 2-10</v>
      </c>
    </row>
    <row r="1399" spans="1:8" x14ac:dyDescent="0.3">
      <c r="A1399" s="134">
        <f>IF(Data_Siswa[[#This Row],[Nama]]="","",COUNTA(Data_Siswa[[#Headers],[Nama]]:Data_Siswa[[#This Row],[Nama]])-1)</f>
        <v>1395</v>
      </c>
      <c r="B1399" s="135">
        <v>102324473</v>
      </c>
      <c r="C1399" s="135" t="s">
        <v>1020</v>
      </c>
      <c r="D1399" s="136" t="s">
        <v>545</v>
      </c>
      <c r="E1399" s="135" t="s">
        <v>4</v>
      </c>
      <c r="F1399" s="135" t="s">
        <v>28</v>
      </c>
      <c r="G1399" s="137">
        <f>IF(Data_Siswa[[#This Row],[Nama]]="","",IF(F1399=F1398,G1398,G1398+1))</f>
        <v>42</v>
      </c>
      <c r="H1399" s="137" t="str">
        <f>CONCATENATE(Data_Siswa[[#This Row],[Kelas]],"-",COUNTIF(Data_Siswa[[#Headers],[Kelas]]:Data_Siswa[[#This Row],[Kelas]],Data_Siswa[[#This Row],[Kelas]]))</f>
        <v>12 ATPH 2-11</v>
      </c>
    </row>
    <row r="1400" spans="1:8" x14ac:dyDescent="0.3">
      <c r="A1400" s="134">
        <f>IF(Data_Siswa[[#This Row],[Nama]]="","",COUNTA(Data_Siswa[[#Headers],[Nama]]:Data_Siswa[[#This Row],[Nama]])-1)</f>
        <v>1396</v>
      </c>
      <c r="B1400" s="135">
        <v>102324474</v>
      </c>
      <c r="C1400" s="135" t="s">
        <v>1021</v>
      </c>
      <c r="D1400" s="136" t="s">
        <v>546</v>
      </c>
      <c r="E1400" s="135" t="s">
        <v>3</v>
      </c>
      <c r="F1400" s="135" t="s">
        <v>28</v>
      </c>
      <c r="G1400" s="137">
        <f>IF(Data_Siswa[[#This Row],[Nama]]="","",IF(F1400=F1399,G1399,G1399+1))</f>
        <v>42</v>
      </c>
      <c r="H1400" s="137" t="str">
        <f>CONCATENATE(Data_Siswa[[#This Row],[Kelas]],"-",COUNTIF(Data_Siswa[[#Headers],[Kelas]]:Data_Siswa[[#This Row],[Kelas]],Data_Siswa[[#This Row],[Kelas]]))</f>
        <v>12 ATPH 2-12</v>
      </c>
    </row>
    <row r="1401" spans="1:8" x14ac:dyDescent="0.3">
      <c r="A1401" s="134">
        <f>IF(Data_Siswa[[#This Row],[Nama]]="","",COUNTA(Data_Siswa[[#Headers],[Nama]]:Data_Siswa[[#This Row],[Nama]])-1)</f>
        <v>1397</v>
      </c>
      <c r="B1401" s="135">
        <v>102324476</v>
      </c>
      <c r="C1401" s="135" t="s">
        <v>1022</v>
      </c>
      <c r="D1401" s="136" t="s">
        <v>547</v>
      </c>
      <c r="E1401" s="135" t="s">
        <v>3</v>
      </c>
      <c r="F1401" s="135" t="s">
        <v>28</v>
      </c>
      <c r="G1401" s="137">
        <f>IF(Data_Siswa[[#This Row],[Nama]]="","",IF(F1401=F1400,G1400,G1400+1))</f>
        <v>42</v>
      </c>
      <c r="H1401" s="137" t="str">
        <f>CONCATENATE(Data_Siswa[[#This Row],[Kelas]],"-",COUNTIF(Data_Siswa[[#Headers],[Kelas]]:Data_Siswa[[#This Row],[Kelas]],Data_Siswa[[#This Row],[Kelas]]))</f>
        <v>12 ATPH 2-13</v>
      </c>
    </row>
    <row r="1402" spans="1:8" x14ac:dyDescent="0.3">
      <c r="A1402" s="134">
        <f>IF(Data_Siswa[[#This Row],[Nama]]="","",COUNTA(Data_Siswa[[#Headers],[Nama]]:Data_Siswa[[#This Row],[Nama]])-1)</f>
        <v>1398</v>
      </c>
      <c r="B1402" s="135">
        <v>102324479</v>
      </c>
      <c r="C1402" s="135" t="s">
        <v>1023</v>
      </c>
      <c r="D1402" s="136" t="s">
        <v>548</v>
      </c>
      <c r="E1402" s="135" t="s">
        <v>3</v>
      </c>
      <c r="F1402" s="135" t="s">
        <v>28</v>
      </c>
      <c r="G1402" s="137">
        <f>IF(Data_Siswa[[#This Row],[Nama]]="","",IF(F1402=F1401,G1401,G1401+1))</f>
        <v>42</v>
      </c>
      <c r="H1402" s="137" t="str">
        <f>CONCATENATE(Data_Siswa[[#This Row],[Kelas]],"-",COUNTIF(Data_Siswa[[#Headers],[Kelas]]:Data_Siswa[[#This Row],[Kelas]],Data_Siswa[[#This Row],[Kelas]]))</f>
        <v>12 ATPH 2-14</v>
      </c>
    </row>
    <row r="1403" spans="1:8" x14ac:dyDescent="0.3">
      <c r="A1403" s="134">
        <f>IF(Data_Siswa[[#This Row],[Nama]]="","",COUNTA(Data_Siswa[[#Headers],[Nama]]:Data_Siswa[[#This Row],[Nama]])-1)</f>
        <v>1399</v>
      </c>
      <c r="B1403" s="135">
        <v>102324480</v>
      </c>
      <c r="C1403" s="135" t="s">
        <v>1024</v>
      </c>
      <c r="D1403" s="136" t="s">
        <v>549</v>
      </c>
      <c r="E1403" s="135" t="s">
        <v>3</v>
      </c>
      <c r="F1403" s="135" t="s">
        <v>28</v>
      </c>
      <c r="G1403" s="137">
        <f>IF(Data_Siswa[[#This Row],[Nama]]="","",IF(F1403=F1402,G1402,G1402+1))</f>
        <v>42</v>
      </c>
      <c r="H1403" s="137" t="str">
        <f>CONCATENATE(Data_Siswa[[#This Row],[Kelas]],"-",COUNTIF(Data_Siswa[[#Headers],[Kelas]]:Data_Siswa[[#This Row],[Kelas]],Data_Siswa[[#This Row],[Kelas]]))</f>
        <v>12 ATPH 2-15</v>
      </c>
    </row>
    <row r="1404" spans="1:8" x14ac:dyDescent="0.3">
      <c r="A1404" s="134">
        <f>IF(Data_Siswa[[#This Row],[Nama]]="","",COUNTA(Data_Siswa[[#Headers],[Nama]]:Data_Siswa[[#This Row],[Nama]])-1)</f>
        <v>1400</v>
      </c>
      <c r="B1404" s="135">
        <v>102324481</v>
      </c>
      <c r="C1404" s="135" t="s">
        <v>1025</v>
      </c>
      <c r="D1404" s="136" t="s">
        <v>550</v>
      </c>
      <c r="E1404" s="135" t="s">
        <v>4</v>
      </c>
      <c r="F1404" s="135" t="s">
        <v>28</v>
      </c>
      <c r="G1404" s="137">
        <f>IF(Data_Siswa[[#This Row],[Nama]]="","",IF(F1404=F1403,G1403,G1403+1))</f>
        <v>42</v>
      </c>
      <c r="H1404" s="137" t="str">
        <f>CONCATENATE(Data_Siswa[[#This Row],[Kelas]],"-",COUNTIF(Data_Siswa[[#Headers],[Kelas]]:Data_Siswa[[#This Row],[Kelas]],Data_Siswa[[#This Row],[Kelas]]))</f>
        <v>12 ATPH 2-16</v>
      </c>
    </row>
    <row r="1405" spans="1:8" x14ac:dyDescent="0.3">
      <c r="A1405" s="134">
        <f>IF(Data_Siswa[[#This Row],[Nama]]="","",COUNTA(Data_Siswa[[#Headers],[Nama]]:Data_Siswa[[#This Row],[Nama]])-1)</f>
        <v>1401</v>
      </c>
      <c r="B1405" s="135">
        <v>102324482</v>
      </c>
      <c r="C1405" s="135" t="s">
        <v>1026</v>
      </c>
      <c r="D1405" s="136" t="s">
        <v>551</v>
      </c>
      <c r="E1405" s="135" t="s">
        <v>4</v>
      </c>
      <c r="F1405" s="135" t="s">
        <v>28</v>
      </c>
      <c r="G1405" s="137">
        <f>IF(Data_Siswa[[#This Row],[Nama]]="","",IF(F1405=F1404,G1404,G1404+1))</f>
        <v>42</v>
      </c>
      <c r="H1405" s="137" t="str">
        <f>CONCATENATE(Data_Siswa[[#This Row],[Kelas]],"-",COUNTIF(Data_Siswa[[#Headers],[Kelas]]:Data_Siswa[[#This Row],[Kelas]],Data_Siswa[[#This Row],[Kelas]]))</f>
        <v>12 ATPH 2-17</v>
      </c>
    </row>
    <row r="1406" spans="1:8" x14ac:dyDescent="0.3">
      <c r="A1406" s="134">
        <f>IF(Data_Siswa[[#This Row],[Nama]]="","",COUNTA(Data_Siswa[[#Headers],[Nama]]:Data_Siswa[[#This Row],[Nama]])-1)</f>
        <v>1402</v>
      </c>
      <c r="B1406" s="135">
        <v>102324484</v>
      </c>
      <c r="C1406" s="135" t="s">
        <v>1027</v>
      </c>
      <c r="D1406" s="136" t="s">
        <v>552</v>
      </c>
      <c r="E1406" s="135" t="s">
        <v>4</v>
      </c>
      <c r="F1406" s="135" t="s">
        <v>28</v>
      </c>
      <c r="G1406" s="137">
        <f>IF(Data_Siswa[[#This Row],[Nama]]="","",IF(F1406=F1405,G1405,G1405+1))</f>
        <v>42</v>
      </c>
      <c r="H1406" s="137" t="str">
        <f>CONCATENATE(Data_Siswa[[#This Row],[Kelas]],"-",COUNTIF(Data_Siswa[[#Headers],[Kelas]]:Data_Siswa[[#This Row],[Kelas]],Data_Siswa[[#This Row],[Kelas]]))</f>
        <v>12 ATPH 2-18</v>
      </c>
    </row>
    <row r="1407" spans="1:8" x14ac:dyDescent="0.3">
      <c r="A1407" s="134">
        <f>IF(Data_Siswa[[#This Row],[Nama]]="","",COUNTA(Data_Siswa[[#Headers],[Nama]]:Data_Siswa[[#This Row],[Nama]])-1)</f>
        <v>1403</v>
      </c>
      <c r="B1407" s="135">
        <v>102324485</v>
      </c>
      <c r="C1407" s="135" t="s">
        <v>1028</v>
      </c>
      <c r="D1407" s="136" t="s">
        <v>553</v>
      </c>
      <c r="E1407" s="135" t="s">
        <v>4</v>
      </c>
      <c r="F1407" s="135" t="s">
        <v>28</v>
      </c>
      <c r="G1407" s="137">
        <f>IF(Data_Siswa[[#This Row],[Nama]]="","",IF(F1407=F1406,G1406,G1406+1))</f>
        <v>42</v>
      </c>
      <c r="H1407" s="137" t="str">
        <f>CONCATENATE(Data_Siswa[[#This Row],[Kelas]],"-",COUNTIF(Data_Siswa[[#Headers],[Kelas]]:Data_Siswa[[#This Row],[Kelas]],Data_Siswa[[#This Row],[Kelas]]))</f>
        <v>12 ATPH 2-19</v>
      </c>
    </row>
    <row r="1408" spans="1:8" x14ac:dyDescent="0.3">
      <c r="A1408" s="134">
        <f>IF(Data_Siswa[[#This Row],[Nama]]="","",COUNTA(Data_Siswa[[#Headers],[Nama]]:Data_Siswa[[#This Row],[Nama]])-1)</f>
        <v>1404</v>
      </c>
      <c r="B1408" s="135">
        <v>102324486</v>
      </c>
      <c r="C1408" s="135" t="s">
        <v>1029</v>
      </c>
      <c r="D1408" s="136" t="s">
        <v>554</v>
      </c>
      <c r="E1408" s="135" t="s">
        <v>3</v>
      </c>
      <c r="F1408" s="135" t="s">
        <v>28</v>
      </c>
      <c r="G1408" s="137">
        <f>IF(Data_Siswa[[#This Row],[Nama]]="","",IF(F1408=F1407,G1407,G1407+1))</f>
        <v>42</v>
      </c>
      <c r="H1408" s="137" t="str">
        <f>CONCATENATE(Data_Siswa[[#This Row],[Kelas]],"-",COUNTIF(Data_Siswa[[#Headers],[Kelas]]:Data_Siswa[[#This Row],[Kelas]],Data_Siswa[[#This Row],[Kelas]]))</f>
        <v>12 ATPH 2-20</v>
      </c>
    </row>
    <row r="1409" spans="1:8" x14ac:dyDescent="0.3">
      <c r="A1409" s="134">
        <f>IF(Data_Siswa[[#This Row],[Nama]]="","",COUNTA(Data_Siswa[[#Headers],[Nama]]:Data_Siswa[[#This Row],[Nama]])-1)</f>
        <v>1405</v>
      </c>
      <c r="B1409" s="135">
        <v>102324487</v>
      </c>
      <c r="C1409" s="135" t="s">
        <v>1030</v>
      </c>
      <c r="D1409" s="136" t="s">
        <v>555</v>
      </c>
      <c r="E1409" s="135" t="s">
        <v>4</v>
      </c>
      <c r="F1409" s="135" t="s">
        <v>28</v>
      </c>
      <c r="G1409" s="137">
        <f>IF(Data_Siswa[[#This Row],[Nama]]="","",IF(F1409=F1408,G1408,G1408+1))</f>
        <v>42</v>
      </c>
      <c r="H1409" s="137" t="str">
        <f>CONCATENATE(Data_Siswa[[#This Row],[Kelas]],"-",COUNTIF(Data_Siswa[[#Headers],[Kelas]]:Data_Siswa[[#This Row],[Kelas]],Data_Siswa[[#This Row],[Kelas]]))</f>
        <v>12 ATPH 2-21</v>
      </c>
    </row>
    <row r="1410" spans="1:8" x14ac:dyDescent="0.3">
      <c r="A1410" s="134">
        <f>IF(Data_Siswa[[#This Row],[Nama]]="","",COUNTA(Data_Siswa[[#Headers],[Nama]]:Data_Siswa[[#This Row],[Nama]])-1)</f>
        <v>1406</v>
      </c>
      <c r="B1410" s="135">
        <v>102324489</v>
      </c>
      <c r="C1410" s="135" t="s">
        <v>1031</v>
      </c>
      <c r="D1410" s="136" t="s">
        <v>2092</v>
      </c>
      <c r="E1410" s="135" t="s">
        <v>3</v>
      </c>
      <c r="F1410" s="135" t="s">
        <v>28</v>
      </c>
      <c r="G1410" s="137">
        <f>IF(Data_Siswa[[#This Row],[Nama]]="","",IF(F1410=F1409,G1409,G1409+1))</f>
        <v>42</v>
      </c>
      <c r="H1410" s="137" t="str">
        <f>CONCATENATE(Data_Siswa[[#This Row],[Kelas]],"-",COUNTIF(Data_Siswa[[#Headers],[Kelas]]:Data_Siswa[[#This Row],[Kelas]],Data_Siswa[[#This Row],[Kelas]]))</f>
        <v>12 ATPH 2-22</v>
      </c>
    </row>
    <row r="1411" spans="1:8" x14ac:dyDescent="0.3">
      <c r="A1411" s="134">
        <f>IF(Data_Siswa[[#This Row],[Nama]]="","",COUNTA(Data_Siswa[[#Headers],[Nama]]:Data_Siswa[[#This Row],[Nama]])-1)</f>
        <v>1407</v>
      </c>
      <c r="B1411" s="135">
        <v>102324490</v>
      </c>
      <c r="C1411" s="135" t="s">
        <v>1032</v>
      </c>
      <c r="D1411" s="136" t="s">
        <v>556</v>
      </c>
      <c r="E1411" s="135" t="s">
        <v>4</v>
      </c>
      <c r="F1411" s="135" t="s">
        <v>28</v>
      </c>
      <c r="G1411" s="137">
        <f>IF(Data_Siswa[[#This Row],[Nama]]="","",IF(F1411=F1410,G1410,G1410+1))</f>
        <v>42</v>
      </c>
      <c r="H1411" s="137" t="str">
        <f>CONCATENATE(Data_Siswa[[#This Row],[Kelas]],"-",COUNTIF(Data_Siswa[[#Headers],[Kelas]]:Data_Siswa[[#This Row],[Kelas]],Data_Siswa[[#This Row],[Kelas]]))</f>
        <v>12 ATPH 2-23</v>
      </c>
    </row>
    <row r="1412" spans="1:8" x14ac:dyDescent="0.3">
      <c r="A1412" s="134">
        <f>IF(Data_Siswa[[#This Row],[Nama]]="","",COUNTA(Data_Siswa[[#Headers],[Nama]]:Data_Siswa[[#This Row],[Nama]])-1)</f>
        <v>1408</v>
      </c>
      <c r="B1412" s="135">
        <v>102324491</v>
      </c>
      <c r="C1412" s="135" t="s">
        <v>1033</v>
      </c>
      <c r="D1412" s="136" t="s">
        <v>557</v>
      </c>
      <c r="E1412" s="135" t="s">
        <v>3</v>
      </c>
      <c r="F1412" s="135" t="s">
        <v>28</v>
      </c>
      <c r="G1412" s="137">
        <f>IF(Data_Siswa[[#This Row],[Nama]]="","",IF(F1412=F1411,G1411,G1411+1))</f>
        <v>42</v>
      </c>
      <c r="H1412" s="137" t="str">
        <f>CONCATENATE(Data_Siswa[[#This Row],[Kelas]],"-",COUNTIF(Data_Siswa[[#Headers],[Kelas]]:Data_Siswa[[#This Row],[Kelas]],Data_Siswa[[#This Row],[Kelas]]))</f>
        <v>12 ATPH 2-24</v>
      </c>
    </row>
    <row r="1413" spans="1:8" x14ac:dyDescent="0.3">
      <c r="A1413" s="134">
        <f>IF(Data_Siswa[[#This Row],[Nama]]="","",COUNTA(Data_Siswa[[#Headers],[Nama]]:Data_Siswa[[#This Row],[Nama]])-1)</f>
        <v>1409</v>
      </c>
      <c r="B1413" s="135">
        <v>102324493</v>
      </c>
      <c r="C1413" s="135" t="s">
        <v>1034</v>
      </c>
      <c r="D1413" s="136" t="s">
        <v>558</v>
      </c>
      <c r="E1413" s="135" t="s">
        <v>3</v>
      </c>
      <c r="F1413" s="135" t="s">
        <v>28</v>
      </c>
      <c r="G1413" s="137">
        <f>IF(Data_Siswa[[#This Row],[Nama]]="","",IF(F1413=F1412,G1412,G1412+1))</f>
        <v>42</v>
      </c>
      <c r="H1413" s="137" t="str">
        <f>CONCATENATE(Data_Siswa[[#This Row],[Kelas]],"-",COUNTIF(Data_Siswa[[#Headers],[Kelas]]:Data_Siswa[[#This Row],[Kelas]],Data_Siswa[[#This Row],[Kelas]]))</f>
        <v>12 ATPH 2-25</v>
      </c>
    </row>
    <row r="1414" spans="1:8" x14ac:dyDescent="0.3">
      <c r="A1414" s="134">
        <f>IF(Data_Siswa[[#This Row],[Nama]]="","",COUNTA(Data_Siswa[[#Headers],[Nama]]:Data_Siswa[[#This Row],[Nama]])-1)</f>
        <v>1410</v>
      </c>
      <c r="B1414" s="135">
        <v>102324494</v>
      </c>
      <c r="C1414" s="135" t="s">
        <v>1035</v>
      </c>
      <c r="D1414" s="136" t="s">
        <v>559</v>
      </c>
      <c r="E1414" s="135" t="s">
        <v>3</v>
      </c>
      <c r="F1414" s="135" t="s">
        <v>28</v>
      </c>
      <c r="G1414" s="137">
        <f>IF(Data_Siswa[[#This Row],[Nama]]="","",IF(F1414=F1413,G1413,G1413+1))</f>
        <v>42</v>
      </c>
      <c r="H1414" s="137" t="str">
        <f>CONCATENATE(Data_Siswa[[#This Row],[Kelas]],"-",COUNTIF(Data_Siswa[[#Headers],[Kelas]]:Data_Siswa[[#This Row],[Kelas]],Data_Siswa[[#This Row],[Kelas]]))</f>
        <v>12 ATPH 2-26</v>
      </c>
    </row>
    <row r="1415" spans="1:8" x14ac:dyDescent="0.3">
      <c r="A1415" s="134">
        <f>IF(Data_Siswa[[#This Row],[Nama]]="","",COUNTA(Data_Siswa[[#Headers],[Nama]]:Data_Siswa[[#This Row],[Nama]])-1)</f>
        <v>1411</v>
      </c>
      <c r="B1415" s="135">
        <v>102324495</v>
      </c>
      <c r="C1415" s="135" t="s">
        <v>1036</v>
      </c>
      <c r="D1415" s="136" t="s">
        <v>560</v>
      </c>
      <c r="E1415" s="135" t="s">
        <v>3</v>
      </c>
      <c r="F1415" s="135" t="s">
        <v>28</v>
      </c>
      <c r="G1415" s="137">
        <f>IF(Data_Siswa[[#This Row],[Nama]]="","",IF(F1415=F1414,G1414,G1414+1))</f>
        <v>42</v>
      </c>
      <c r="H1415" s="137" t="str">
        <f>CONCATENATE(Data_Siswa[[#This Row],[Kelas]],"-",COUNTIF(Data_Siswa[[#Headers],[Kelas]]:Data_Siswa[[#This Row],[Kelas]],Data_Siswa[[#This Row],[Kelas]]))</f>
        <v>12 ATPH 2-27</v>
      </c>
    </row>
    <row r="1416" spans="1:8" x14ac:dyDescent="0.3">
      <c r="A1416" s="134">
        <f>IF(Data_Siswa[[#This Row],[Nama]]="","",COUNTA(Data_Siswa[[#Headers],[Nama]]:Data_Siswa[[#This Row],[Nama]])-1)</f>
        <v>1412</v>
      </c>
      <c r="B1416" s="135">
        <v>102324496</v>
      </c>
      <c r="C1416" s="135" t="s">
        <v>1037</v>
      </c>
      <c r="D1416" s="136" t="s">
        <v>561</v>
      </c>
      <c r="E1416" s="135" t="s">
        <v>3</v>
      </c>
      <c r="F1416" s="135" t="s">
        <v>28</v>
      </c>
      <c r="G1416" s="137">
        <f>IF(Data_Siswa[[#This Row],[Nama]]="","",IF(F1416=F1415,G1415,G1415+1))</f>
        <v>42</v>
      </c>
      <c r="H1416" s="137" t="str">
        <f>CONCATENATE(Data_Siswa[[#This Row],[Kelas]],"-",COUNTIF(Data_Siswa[[#Headers],[Kelas]]:Data_Siswa[[#This Row],[Kelas]],Data_Siswa[[#This Row],[Kelas]]))</f>
        <v>12 ATPH 2-28</v>
      </c>
    </row>
    <row r="1417" spans="1:8" x14ac:dyDescent="0.3">
      <c r="A1417" s="134">
        <f>IF(Data_Siswa[[#This Row],[Nama]]="","",COUNTA(Data_Siswa[[#Headers],[Nama]]:Data_Siswa[[#This Row],[Nama]])-1)</f>
        <v>1413</v>
      </c>
      <c r="B1417" s="135">
        <v>102324498</v>
      </c>
      <c r="C1417" s="135" t="s">
        <v>1038</v>
      </c>
      <c r="D1417" s="136" t="s">
        <v>562</v>
      </c>
      <c r="E1417" s="135" t="s">
        <v>4</v>
      </c>
      <c r="F1417" s="135" t="s">
        <v>28</v>
      </c>
      <c r="G1417" s="137">
        <f>IF(Data_Siswa[[#This Row],[Nama]]="","",IF(F1417=F1416,G1416,G1416+1))</f>
        <v>42</v>
      </c>
      <c r="H1417" s="137" t="str">
        <f>CONCATENATE(Data_Siswa[[#This Row],[Kelas]],"-",COUNTIF(Data_Siswa[[#Headers],[Kelas]]:Data_Siswa[[#This Row],[Kelas]],Data_Siswa[[#This Row],[Kelas]]))</f>
        <v>12 ATPH 2-29</v>
      </c>
    </row>
    <row r="1418" spans="1:8" x14ac:dyDescent="0.3">
      <c r="A1418" s="134">
        <f>IF(Data_Siswa[[#This Row],[Nama]]="","",COUNTA(Data_Siswa[[#Headers],[Nama]]:Data_Siswa[[#This Row],[Nama]])-1)</f>
        <v>1414</v>
      </c>
      <c r="B1418" s="135">
        <v>102324500</v>
      </c>
      <c r="C1418" s="135" t="s">
        <v>1039</v>
      </c>
      <c r="D1418" s="136" t="s">
        <v>563</v>
      </c>
      <c r="E1418" s="135" t="s">
        <v>4</v>
      </c>
      <c r="F1418" s="135" t="s">
        <v>28</v>
      </c>
      <c r="G1418" s="137">
        <f>IF(Data_Siswa[[#This Row],[Nama]]="","",IF(F1418=F1417,G1417,G1417+1))</f>
        <v>42</v>
      </c>
      <c r="H1418" s="137" t="str">
        <f>CONCATENATE(Data_Siswa[[#This Row],[Kelas]],"-",COUNTIF(Data_Siswa[[#Headers],[Kelas]]:Data_Siswa[[#This Row],[Kelas]],Data_Siswa[[#This Row],[Kelas]]))</f>
        <v>12 ATPH 2-30</v>
      </c>
    </row>
    <row r="1419" spans="1:8" x14ac:dyDescent="0.3">
      <c r="A1419" s="134">
        <f>IF(Data_Siswa[[#This Row],[Nama]]="","",COUNTA(Data_Siswa[[#Headers],[Nama]]:Data_Siswa[[#This Row],[Nama]])-1)</f>
        <v>1415</v>
      </c>
      <c r="B1419" s="135">
        <v>102324501</v>
      </c>
      <c r="C1419" s="135" t="s">
        <v>1040</v>
      </c>
      <c r="D1419" s="136" t="s">
        <v>564</v>
      </c>
      <c r="E1419" s="135" t="s">
        <v>3</v>
      </c>
      <c r="F1419" s="135" t="s">
        <v>28</v>
      </c>
      <c r="G1419" s="137">
        <f>IF(Data_Siswa[[#This Row],[Nama]]="","",IF(F1419=F1418,G1418,G1418+1))</f>
        <v>42</v>
      </c>
      <c r="H1419" s="137" t="str">
        <f>CONCATENATE(Data_Siswa[[#This Row],[Kelas]],"-",COUNTIF(Data_Siswa[[#Headers],[Kelas]]:Data_Siswa[[#This Row],[Kelas]],Data_Siswa[[#This Row],[Kelas]]))</f>
        <v>12 ATPH 2-31</v>
      </c>
    </row>
    <row r="1420" spans="1:8" x14ac:dyDescent="0.3">
      <c r="A1420" s="134">
        <f>IF(Data_Siswa[[#This Row],[Nama]]="","",COUNTA(Data_Siswa[[#Headers],[Nama]]:Data_Siswa[[#This Row],[Nama]])-1)</f>
        <v>1416</v>
      </c>
      <c r="B1420" s="135">
        <v>102324502</v>
      </c>
      <c r="C1420" s="135" t="s">
        <v>1041</v>
      </c>
      <c r="D1420" s="136" t="s">
        <v>565</v>
      </c>
      <c r="E1420" s="135" t="s">
        <v>4</v>
      </c>
      <c r="F1420" s="135" t="s">
        <v>28</v>
      </c>
      <c r="G1420" s="137">
        <f>IF(Data_Siswa[[#This Row],[Nama]]="","",IF(F1420=F1419,G1419,G1419+1))</f>
        <v>42</v>
      </c>
      <c r="H1420" s="137" t="str">
        <f>CONCATENATE(Data_Siswa[[#This Row],[Kelas]],"-",COUNTIF(Data_Siswa[[#Headers],[Kelas]]:Data_Siswa[[#This Row],[Kelas]],Data_Siswa[[#This Row],[Kelas]]))</f>
        <v>12 ATPH 2-32</v>
      </c>
    </row>
    <row r="1421" spans="1:8" x14ac:dyDescent="0.3">
      <c r="A1421" s="134">
        <f>IF(Data_Siswa[[#This Row],[Nama]]="","",COUNTA(Data_Siswa[[#Headers],[Nama]]:Data_Siswa[[#This Row],[Nama]])-1)</f>
        <v>1417</v>
      </c>
      <c r="B1421" s="135">
        <v>102324503</v>
      </c>
      <c r="C1421" s="135" t="s">
        <v>1042</v>
      </c>
      <c r="D1421" s="136" t="s">
        <v>566</v>
      </c>
      <c r="E1421" s="135" t="s">
        <v>3</v>
      </c>
      <c r="F1421" s="135" t="s">
        <v>28</v>
      </c>
      <c r="G1421" s="137">
        <f>IF(Data_Siswa[[#This Row],[Nama]]="","",IF(F1421=F1420,G1420,G1420+1))</f>
        <v>42</v>
      </c>
      <c r="H1421" s="137" t="str">
        <f>CONCATENATE(Data_Siswa[[#This Row],[Kelas]],"-",COUNTIF(Data_Siswa[[#Headers],[Kelas]]:Data_Siswa[[#This Row],[Kelas]],Data_Siswa[[#This Row],[Kelas]]))</f>
        <v>12 ATPH 2-33</v>
      </c>
    </row>
    <row r="1422" spans="1:8" x14ac:dyDescent="0.3">
      <c r="A1422" s="134">
        <f>IF(Data_Siswa[[#This Row],[Nama]]="","",COUNTA(Data_Siswa[[#Headers],[Nama]]:Data_Siswa[[#This Row],[Nama]])-1)</f>
        <v>1418</v>
      </c>
      <c r="B1422" s="135">
        <v>102324504</v>
      </c>
      <c r="C1422" s="135" t="s">
        <v>1043</v>
      </c>
      <c r="D1422" s="136" t="s">
        <v>567</v>
      </c>
      <c r="E1422" s="135" t="s">
        <v>4</v>
      </c>
      <c r="F1422" s="135" t="s">
        <v>28</v>
      </c>
      <c r="G1422" s="137">
        <f>IF(Data_Siswa[[#This Row],[Nama]]="","",IF(F1422=F1421,G1421,G1421+1))</f>
        <v>42</v>
      </c>
      <c r="H1422" s="137" t="str">
        <f>CONCATENATE(Data_Siswa[[#This Row],[Kelas]],"-",COUNTIF(Data_Siswa[[#Headers],[Kelas]]:Data_Siswa[[#This Row],[Kelas]],Data_Siswa[[#This Row],[Kelas]]))</f>
        <v>12 ATPH 2-34</v>
      </c>
    </row>
    <row r="1423" spans="1:8" x14ac:dyDescent="0.3">
      <c r="A1423" s="134">
        <f>IF(Data_Siswa[[#This Row],[Nama]]="","",COUNTA(Data_Siswa[[#Headers],[Nama]]:Data_Siswa[[#This Row],[Nama]])-1)</f>
        <v>1419</v>
      </c>
      <c r="B1423" s="135">
        <v>102324505</v>
      </c>
      <c r="C1423" s="135" t="s">
        <v>1044</v>
      </c>
      <c r="D1423" s="136" t="s">
        <v>568</v>
      </c>
      <c r="E1423" s="135" t="s">
        <v>4</v>
      </c>
      <c r="F1423" s="135" t="s">
        <v>28</v>
      </c>
      <c r="G1423" s="137">
        <f>IF(Data_Siswa[[#This Row],[Nama]]="","",IF(F1423=F1422,G1422,G1422+1))</f>
        <v>42</v>
      </c>
      <c r="H1423" s="137" t="str">
        <f>CONCATENATE(Data_Siswa[[#This Row],[Kelas]],"-",COUNTIF(Data_Siswa[[#Headers],[Kelas]]:Data_Siswa[[#This Row],[Kelas]],Data_Siswa[[#This Row],[Kelas]]))</f>
        <v>12 ATPH 2-35</v>
      </c>
    </row>
    <row r="1424" spans="1:8" x14ac:dyDescent="0.3">
      <c r="A1424" s="134">
        <f>IF(Data_Siswa[[#This Row],[Nama]]="","",COUNTA(Data_Siswa[[#Headers],[Nama]]:Data_Siswa[[#This Row],[Nama]])-1)</f>
        <v>1420</v>
      </c>
      <c r="B1424" s="135">
        <v>102324507</v>
      </c>
      <c r="C1424" s="135" t="s">
        <v>1045</v>
      </c>
      <c r="D1424" s="136" t="s">
        <v>569</v>
      </c>
      <c r="E1424" s="135" t="s">
        <v>4</v>
      </c>
      <c r="F1424" s="135" t="s">
        <v>28</v>
      </c>
      <c r="G1424" s="137">
        <f>IF(Data_Siswa[[#This Row],[Nama]]="","",IF(F1424=F1423,G1423,G1423+1))</f>
        <v>42</v>
      </c>
      <c r="H1424" s="137" t="str">
        <f>CONCATENATE(Data_Siswa[[#This Row],[Kelas]],"-",COUNTIF(Data_Siswa[[#Headers],[Kelas]]:Data_Siswa[[#This Row],[Kelas]],Data_Siswa[[#This Row],[Kelas]]))</f>
        <v>12 ATPH 2-36</v>
      </c>
    </row>
    <row r="1425" spans="1:8" x14ac:dyDescent="0.3">
      <c r="A1425" s="134">
        <f>IF(Data_Siswa[[#This Row],[Nama]]="","",COUNTA(Data_Siswa[[#Headers],[Nama]]:Data_Siswa[[#This Row],[Nama]])-1)</f>
        <v>1421</v>
      </c>
      <c r="B1425" s="135">
        <v>102324508</v>
      </c>
      <c r="C1425" s="135" t="s">
        <v>1046</v>
      </c>
      <c r="D1425" s="136" t="s">
        <v>570</v>
      </c>
      <c r="E1425" s="135" t="s">
        <v>4</v>
      </c>
      <c r="F1425" s="135" t="s">
        <v>29</v>
      </c>
      <c r="G1425" s="137">
        <f>IF(Data_Siswa[[#This Row],[Nama]]="","",IF(F1425=F1424,G1424,G1424+1))</f>
        <v>43</v>
      </c>
      <c r="H1425" s="137" t="str">
        <f>CONCATENATE(Data_Siswa[[#This Row],[Kelas]],"-",COUNTIF(Data_Siswa[[#Headers],[Kelas]]:Data_Siswa[[#This Row],[Kelas]],Data_Siswa[[#This Row],[Kelas]]))</f>
        <v>12 ATPH 3-1</v>
      </c>
    </row>
    <row r="1426" spans="1:8" x14ac:dyDescent="0.3">
      <c r="A1426" s="134">
        <f>IF(Data_Siswa[[#This Row],[Nama]]="","",COUNTA(Data_Siswa[[#Headers],[Nama]]:Data_Siswa[[#This Row],[Nama]])-1)</f>
        <v>1422</v>
      </c>
      <c r="B1426" s="135">
        <v>102324509</v>
      </c>
      <c r="C1426" s="135" t="s">
        <v>1047</v>
      </c>
      <c r="D1426" s="136" t="s">
        <v>571</v>
      </c>
      <c r="E1426" s="135" t="s">
        <v>4</v>
      </c>
      <c r="F1426" s="135" t="s">
        <v>29</v>
      </c>
      <c r="G1426" s="137">
        <f>IF(Data_Siswa[[#This Row],[Nama]]="","",IF(F1426=F1425,G1425,G1425+1))</f>
        <v>43</v>
      </c>
      <c r="H1426" s="137" t="str">
        <f>CONCATENATE(Data_Siswa[[#This Row],[Kelas]],"-",COUNTIF(Data_Siswa[[#Headers],[Kelas]]:Data_Siswa[[#This Row],[Kelas]],Data_Siswa[[#This Row],[Kelas]]))</f>
        <v>12 ATPH 3-2</v>
      </c>
    </row>
    <row r="1427" spans="1:8" x14ac:dyDescent="0.3">
      <c r="A1427" s="134">
        <f>IF(Data_Siswa[[#This Row],[Nama]]="","",COUNTA(Data_Siswa[[#Headers],[Nama]]:Data_Siswa[[#This Row],[Nama]])-1)</f>
        <v>1423</v>
      </c>
      <c r="B1427" s="135">
        <v>102324510</v>
      </c>
      <c r="C1427" s="135" t="s">
        <v>1048</v>
      </c>
      <c r="D1427" s="136" t="s">
        <v>572</v>
      </c>
      <c r="E1427" s="135" t="s">
        <v>4</v>
      </c>
      <c r="F1427" s="135" t="s">
        <v>29</v>
      </c>
      <c r="G1427" s="137">
        <f>IF(Data_Siswa[[#This Row],[Nama]]="","",IF(F1427=F1426,G1426,G1426+1))</f>
        <v>43</v>
      </c>
      <c r="H1427" s="137" t="str">
        <f>CONCATENATE(Data_Siswa[[#This Row],[Kelas]],"-",COUNTIF(Data_Siswa[[#Headers],[Kelas]]:Data_Siswa[[#This Row],[Kelas]],Data_Siswa[[#This Row],[Kelas]]))</f>
        <v>12 ATPH 3-3</v>
      </c>
    </row>
    <row r="1428" spans="1:8" x14ac:dyDescent="0.3">
      <c r="A1428" s="134">
        <f>IF(Data_Siswa[[#This Row],[Nama]]="","",COUNTA(Data_Siswa[[#Headers],[Nama]]:Data_Siswa[[#This Row],[Nama]])-1)</f>
        <v>1424</v>
      </c>
      <c r="B1428" s="135">
        <v>102324512</v>
      </c>
      <c r="C1428" s="135" t="s">
        <v>1049</v>
      </c>
      <c r="D1428" s="136" t="s">
        <v>573</v>
      </c>
      <c r="E1428" s="135" t="s">
        <v>4</v>
      </c>
      <c r="F1428" s="135" t="s">
        <v>29</v>
      </c>
      <c r="G1428" s="137">
        <f>IF(Data_Siswa[[#This Row],[Nama]]="","",IF(F1428=F1427,G1427,G1427+1))</f>
        <v>43</v>
      </c>
      <c r="H1428" s="137" t="str">
        <f>CONCATENATE(Data_Siswa[[#This Row],[Kelas]],"-",COUNTIF(Data_Siswa[[#Headers],[Kelas]]:Data_Siswa[[#This Row],[Kelas]],Data_Siswa[[#This Row],[Kelas]]))</f>
        <v>12 ATPH 3-4</v>
      </c>
    </row>
    <row r="1429" spans="1:8" x14ac:dyDescent="0.3">
      <c r="A1429" s="134">
        <f>IF(Data_Siswa[[#This Row],[Nama]]="","",COUNTA(Data_Siswa[[#Headers],[Nama]]:Data_Siswa[[#This Row],[Nama]])-1)</f>
        <v>1425</v>
      </c>
      <c r="B1429" s="135">
        <v>102324513</v>
      </c>
      <c r="C1429" s="135" t="s">
        <v>1050</v>
      </c>
      <c r="D1429" s="136" t="s">
        <v>574</v>
      </c>
      <c r="E1429" s="135" t="s">
        <v>4</v>
      </c>
      <c r="F1429" s="135" t="s">
        <v>29</v>
      </c>
      <c r="G1429" s="137">
        <f>IF(Data_Siswa[[#This Row],[Nama]]="","",IF(F1429=F1428,G1428,G1428+1))</f>
        <v>43</v>
      </c>
      <c r="H1429" s="137" t="str">
        <f>CONCATENATE(Data_Siswa[[#This Row],[Kelas]],"-",COUNTIF(Data_Siswa[[#Headers],[Kelas]]:Data_Siswa[[#This Row],[Kelas]],Data_Siswa[[#This Row],[Kelas]]))</f>
        <v>12 ATPH 3-5</v>
      </c>
    </row>
    <row r="1430" spans="1:8" x14ac:dyDescent="0.3">
      <c r="A1430" s="134">
        <f>IF(Data_Siswa[[#This Row],[Nama]]="","",COUNTA(Data_Siswa[[#Headers],[Nama]]:Data_Siswa[[#This Row],[Nama]])-1)</f>
        <v>1426</v>
      </c>
      <c r="B1430" s="135">
        <v>102324515</v>
      </c>
      <c r="C1430" s="135" t="s">
        <v>1051</v>
      </c>
      <c r="D1430" s="136" t="s">
        <v>575</v>
      </c>
      <c r="E1430" s="135" t="s">
        <v>3</v>
      </c>
      <c r="F1430" s="135" t="s">
        <v>29</v>
      </c>
      <c r="G1430" s="137">
        <f>IF(Data_Siswa[[#This Row],[Nama]]="","",IF(F1430=F1429,G1429,G1429+1))</f>
        <v>43</v>
      </c>
      <c r="H1430" s="137" t="str">
        <f>CONCATENATE(Data_Siswa[[#This Row],[Kelas]],"-",COUNTIF(Data_Siswa[[#Headers],[Kelas]]:Data_Siswa[[#This Row],[Kelas]],Data_Siswa[[#This Row],[Kelas]]))</f>
        <v>12 ATPH 3-6</v>
      </c>
    </row>
    <row r="1431" spans="1:8" x14ac:dyDescent="0.3">
      <c r="A1431" s="134">
        <f>IF(Data_Siswa[[#This Row],[Nama]]="","",COUNTA(Data_Siswa[[#Headers],[Nama]]:Data_Siswa[[#This Row],[Nama]])-1)</f>
        <v>1427</v>
      </c>
      <c r="B1431" s="135">
        <v>102324516</v>
      </c>
      <c r="C1431" s="135" t="s">
        <v>1052</v>
      </c>
      <c r="D1431" s="136" t="s">
        <v>576</v>
      </c>
      <c r="E1431" s="135" t="s">
        <v>3</v>
      </c>
      <c r="F1431" s="135" t="s">
        <v>29</v>
      </c>
      <c r="G1431" s="137">
        <f>IF(Data_Siswa[[#This Row],[Nama]]="","",IF(F1431=F1430,G1430,G1430+1))</f>
        <v>43</v>
      </c>
      <c r="H1431" s="137" t="str">
        <f>CONCATENATE(Data_Siswa[[#This Row],[Kelas]],"-",COUNTIF(Data_Siswa[[#Headers],[Kelas]]:Data_Siswa[[#This Row],[Kelas]],Data_Siswa[[#This Row],[Kelas]]))</f>
        <v>12 ATPH 3-7</v>
      </c>
    </row>
    <row r="1432" spans="1:8" x14ac:dyDescent="0.3">
      <c r="A1432" s="134">
        <f>IF(Data_Siswa[[#This Row],[Nama]]="","",COUNTA(Data_Siswa[[#Headers],[Nama]]:Data_Siswa[[#This Row],[Nama]])-1)</f>
        <v>1428</v>
      </c>
      <c r="B1432" s="135">
        <v>102324517</v>
      </c>
      <c r="C1432" s="135" t="s">
        <v>1053</v>
      </c>
      <c r="D1432" s="136" t="s">
        <v>577</v>
      </c>
      <c r="E1432" s="135" t="s">
        <v>3</v>
      </c>
      <c r="F1432" s="135" t="s">
        <v>29</v>
      </c>
      <c r="G1432" s="137">
        <f>IF(Data_Siswa[[#This Row],[Nama]]="","",IF(F1432=F1431,G1431,G1431+1))</f>
        <v>43</v>
      </c>
      <c r="H1432" s="137" t="str">
        <f>CONCATENATE(Data_Siswa[[#This Row],[Kelas]],"-",COUNTIF(Data_Siswa[[#Headers],[Kelas]]:Data_Siswa[[#This Row],[Kelas]],Data_Siswa[[#This Row],[Kelas]]))</f>
        <v>12 ATPH 3-8</v>
      </c>
    </row>
    <row r="1433" spans="1:8" x14ac:dyDescent="0.3">
      <c r="A1433" s="134">
        <f>IF(Data_Siswa[[#This Row],[Nama]]="","",COUNTA(Data_Siswa[[#Headers],[Nama]]:Data_Siswa[[#This Row],[Nama]])-1)</f>
        <v>1429</v>
      </c>
      <c r="B1433" s="135">
        <v>102324519</v>
      </c>
      <c r="C1433" s="135" t="s">
        <v>1055</v>
      </c>
      <c r="D1433" s="136" t="s">
        <v>578</v>
      </c>
      <c r="E1433" s="135" t="s">
        <v>4</v>
      </c>
      <c r="F1433" s="135" t="s">
        <v>29</v>
      </c>
      <c r="G1433" s="137">
        <f>IF(Data_Siswa[[#This Row],[Nama]]="","",IF(F1433=F1432,G1432,G1432+1))</f>
        <v>43</v>
      </c>
      <c r="H1433" s="137" t="str">
        <f>CONCATENATE(Data_Siswa[[#This Row],[Kelas]],"-",COUNTIF(Data_Siswa[[#Headers],[Kelas]]:Data_Siswa[[#This Row],[Kelas]],Data_Siswa[[#This Row],[Kelas]]))</f>
        <v>12 ATPH 3-9</v>
      </c>
    </row>
    <row r="1434" spans="1:8" x14ac:dyDescent="0.3">
      <c r="A1434" s="134">
        <f>IF(Data_Siswa[[#This Row],[Nama]]="","",COUNTA(Data_Siswa[[#Headers],[Nama]]:Data_Siswa[[#This Row],[Nama]])-1)</f>
        <v>1430</v>
      </c>
      <c r="B1434" s="135">
        <v>102324520</v>
      </c>
      <c r="C1434" s="135" t="s">
        <v>1056</v>
      </c>
      <c r="D1434" s="136" t="s">
        <v>579</v>
      </c>
      <c r="E1434" s="135" t="s">
        <v>3</v>
      </c>
      <c r="F1434" s="135" t="s">
        <v>29</v>
      </c>
      <c r="G1434" s="137">
        <f>IF(Data_Siswa[[#This Row],[Nama]]="","",IF(F1434=F1433,G1433,G1433+1))</f>
        <v>43</v>
      </c>
      <c r="H1434" s="137" t="str">
        <f>CONCATENATE(Data_Siswa[[#This Row],[Kelas]],"-",COUNTIF(Data_Siswa[[#Headers],[Kelas]]:Data_Siswa[[#This Row],[Kelas]],Data_Siswa[[#This Row],[Kelas]]))</f>
        <v>12 ATPH 3-10</v>
      </c>
    </row>
    <row r="1435" spans="1:8" x14ac:dyDescent="0.3">
      <c r="A1435" s="134">
        <f>IF(Data_Siswa[[#This Row],[Nama]]="","",COUNTA(Data_Siswa[[#Headers],[Nama]]:Data_Siswa[[#This Row],[Nama]])-1)</f>
        <v>1431</v>
      </c>
      <c r="B1435" s="135">
        <v>102324521</v>
      </c>
      <c r="C1435" s="135" t="s">
        <v>1057</v>
      </c>
      <c r="D1435" s="136" t="s">
        <v>580</v>
      </c>
      <c r="E1435" s="135" t="s">
        <v>3</v>
      </c>
      <c r="F1435" s="135" t="s">
        <v>29</v>
      </c>
      <c r="G1435" s="137">
        <f>IF(Data_Siswa[[#This Row],[Nama]]="","",IF(F1435=F1434,G1434,G1434+1))</f>
        <v>43</v>
      </c>
      <c r="H1435" s="137" t="str">
        <f>CONCATENATE(Data_Siswa[[#This Row],[Kelas]],"-",COUNTIF(Data_Siswa[[#Headers],[Kelas]]:Data_Siswa[[#This Row],[Kelas]],Data_Siswa[[#This Row],[Kelas]]))</f>
        <v>12 ATPH 3-11</v>
      </c>
    </row>
    <row r="1436" spans="1:8" x14ac:dyDescent="0.3">
      <c r="A1436" s="134">
        <f>IF(Data_Siswa[[#This Row],[Nama]]="","",COUNTA(Data_Siswa[[#Headers],[Nama]]:Data_Siswa[[#This Row],[Nama]])-1)</f>
        <v>1432</v>
      </c>
      <c r="B1436" s="135">
        <v>102324522</v>
      </c>
      <c r="C1436" s="135" t="s">
        <v>1058</v>
      </c>
      <c r="D1436" s="136" t="s">
        <v>581</v>
      </c>
      <c r="E1436" s="135" t="s">
        <v>4</v>
      </c>
      <c r="F1436" s="135" t="s">
        <v>29</v>
      </c>
      <c r="G1436" s="137">
        <f>IF(Data_Siswa[[#This Row],[Nama]]="","",IF(F1436=F1435,G1435,G1435+1))</f>
        <v>43</v>
      </c>
      <c r="H1436" s="137" t="str">
        <f>CONCATENATE(Data_Siswa[[#This Row],[Kelas]],"-",COUNTIF(Data_Siswa[[#Headers],[Kelas]]:Data_Siswa[[#This Row],[Kelas]],Data_Siswa[[#This Row],[Kelas]]))</f>
        <v>12 ATPH 3-12</v>
      </c>
    </row>
    <row r="1437" spans="1:8" x14ac:dyDescent="0.3">
      <c r="A1437" s="134">
        <f>IF(Data_Siswa[[#This Row],[Nama]]="","",COUNTA(Data_Siswa[[#Headers],[Nama]]:Data_Siswa[[#This Row],[Nama]])-1)</f>
        <v>1433</v>
      </c>
      <c r="B1437" s="135">
        <v>102324523</v>
      </c>
      <c r="C1437" s="135" t="s">
        <v>1059</v>
      </c>
      <c r="D1437" s="136" t="s">
        <v>582</v>
      </c>
      <c r="E1437" s="135" t="s">
        <v>4</v>
      </c>
      <c r="F1437" s="135" t="s">
        <v>29</v>
      </c>
      <c r="G1437" s="137">
        <f>IF(Data_Siswa[[#This Row],[Nama]]="","",IF(F1437=F1436,G1436,G1436+1))</f>
        <v>43</v>
      </c>
      <c r="H1437" s="137" t="str">
        <f>CONCATENATE(Data_Siswa[[#This Row],[Kelas]],"-",COUNTIF(Data_Siswa[[#Headers],[Kelas]]:Data_Siswa[[#This Row],[Kelas]],Data_Siswa[[#This Row],[Kelas]]))</f>
        <v>12 ATPH 3-13</v>
      </c>
    </row>
    <row r="1438" spans="1:8" x14ac:dyDescent="0.3">
      <c r="A1438" s="134">
        <f>IF(Data_Siswa[[#This Row],[Nama]]="","",COUNTA(Data_Siswa[[#Headers],[Nama]]:Data_Siswa[[#This Row],[Nama]])-1)</f>
        <v>1434</v>
      </c>
      <c r="B1438" s="135">
        <v>102324524</v>
      </c>
      <c r="C1438" s="135" t="s">
        <v>1060</v>
      </c>
      <c r="D1438" s="136" t="s">
        <v>583</v>
      </c>
      <c r="E1438" s="135" t="s">
        <v>4</v>
      </c>
      <c r="F1438" s="135" t="s">
        <v>29</v>
      </c>
      <c r="G1438" s="137">
        <f>IF(Data_Siswa[[#This Row],[Nama]]="","",IF(F1438=F1437,G1437,G1437+1))</f>
        <v>43</v>
      </c>
      <c r="H1438" s="137" t="str">
        <f>CONCATENATE(Data_Siswa[[#This Row],[Kelas]],"-",COUNTIF(Data_Siswa[[#Headers],[Kelas]]:Data_Siswa[[#This Row],[Kelas]],Data_Siswa[[#This Row],[Kelas]]))</f>
        <v>12 ATPH 3-14</v>
      </c>
    </row>
    <row r="1439" spans="1:8" x14ac:dyDescent="0.3">
      <c r="A1439" s="134">
        <f>IF(Data_Siswa[[#This Row],[Nama]]="","",COUNTA(Data_Siswa[[#Headers],[Nama]]:Data_Siswa[[#This Row],[Nama]])-1)</f>
        <v>1435</v>
      </c>
      <c r="B1439" s="135">
        <v>102324525</v>
      </c>
      <c r="C1439" s="135" t="s">
        <v>1061</v>
      </c>
      <c r="D1439" s="136" t="s">
        <v>584</v>
      </c>
      <c r="E1439" s="135" t="s">
        <v>3</v>
      </c>
      <c r="F1439" s="135" t="s">
        <v>29</v>
      </c>
      <c r="G1439" s="137">
        <f>IF(Data_Siswa[[#This Row],[Nama]]="","",IF(F1439=F1438,G1438,G1438+1))</f>
        <v>43</v>
      </c>
      <c r="H1439" s="137" t="str">
        <f>CONCATENATE(Data_Siswa[[#This Row],[Kelas]],"-",COUNTIF(Data_Siswa[[#Headers],[Kelas]]:Data_Siswa[[#This Row],[Kelas]],Data_Siswa[[#This Row],[Kelas]]))</f>
        <v>12 ATPH 3-15</v>
      </c>
    </row>
    <row r="1440" spans="1:8" x14ac:dyDescent="0.3">
      <c r="A1440" s="134">
        <f>IF(Data_Siswa[[#This Row],[Nama]]="","",COUNTA(Data_Siswa[[#Headers],[Nama]]:Data_Siswa[[#This Row],[Nama]])-1)</f>
        <v>1436</v>
      </c>
      <c r="B1440" s="135">
        <v>102324529</v>
      </c>
      <c r="C1440" s="135" t="s">
        <v>1062</v>
      </c>
      <c r="D1440" s="136" t="s">
        <v>585</v>
      </c>
      <c r="E1440" s="135" t="s">
        <v>3</v>
      </c>
      <c r="F1440" s="135" t="s">
        <v>29</v>
      </c>
      <c r="G1440" s="137">
        <f>IF(Data_Siswa[[#This Row],[Nama]]="","",IF(F1440=F1439,G1439,G1439+1))</f>
        <v>43</v>
      </c>
      <c r="H1440" s="137" t="str">
        <f>CONCATENATE(Data_Siswa[[#This Row],[Kelas]],"-",COUNTIF(Data_Siswa[[#Headers],[Kelas]]:Data_Siswa[[#This Row],[Kelas]],Data_Siswa[[#This Row],[Kelas]]))</f>
        <v>12 ATPH 3-16</v>
      </c>
    </row>
    <row r="1441" spans="1:8" x14ac:dyDescent="0.3">
      <c r="A1441" s="134">
        <f>IF(Data_Siswa[[#This Row],[Nama]]="","",COUNTA(Data_Siswa[[#Headers],[Nama]]:Data_Siswa[[#This Row],[Nama]])-1)</f>
        <v>1437</v>
      </c>
      <c r="B1441" s="135">
        <v>102324531</v>
      </c>
      <c r="C1441" s="135" t="s">
        <v>1063</v>
      </c>
      <c r="D1441" s="136" t="s">
        <v>586</v>
      </c>
      <c r="E1441" s="135" t="s">
        <v>3</v>
      </c>
      <c r="F1441" s="135" t="s">
        <v>29</v>
      </c>
      <c r="G1441" s="137">
        <f>IF(Data_Siswa[[#This Row],[Nama]]="","",IF(F1441=F1440,G1440,G1440+1))</f>
        <v>43</v>
      </c>
      <c r="H1441" s="137" t="str">
        <f>CONCATENATE(Data_Siswa[[#This Row],[Kelas]],"-",COUNTIF(Data_Siswa[[#Headers],[Kelas]]:Data_Siswa[[#This Row],[Kelas]],Data_Siswa[[#This Row],[Kelas]]))</f>
        <v>12 ATPH 3-17</v>
      </c>
    </row>
    <row r="1442" spans="1:8" x14ac:dyDescent="0.3">
      <c r="A1442" s="134">
        <f>IF(Data_Siswa[[#This Row],[Nama]]="","",COUNTA(Data_Siswa[[#Headers],[Nama]]:Data_Siswa[[#This Row],[Nama]])-1)</f>
        <v>1438</v>
      </c>
      <c r="B1442" s="135">
        <v>102324532</v>
      </c>
      <c r="C1442" s="135" t="s">
        <v>1064</v>
      </c>
      <c r="D1442" s="136" t="s">
        <v>587</v>
      </c>
      <c r="E1442" s="135" t="s">
        <v>4</v>
      </c>
      <c r="F1442" s="135" t="s">
        <v>29</v>
      </c>
      <c r="G1442" s="137">
        <f>IF(Data_Siswa[[#This Row],[Nama]]="","",IF(F1442=F1441,G1441,G1441+1))</f>
        <v>43</v>
      </c>
      <c r="H1442" s="137" t="str">
        <f>CONCATENATE(Data_Siswa[[#This Row],[Kelas]],"-",COUNTIF(Data_Siswa[[#Headers],[Kelas]]:Data_Siswa[[#This Row],[Kelas]],Data_Siswa[[#This Row],[Kelas]]))</f>
        <v>12 ATPH 3-18</v>
      </c>
    </row>
    <row r="1443" spans="1:8" x14ac:dyDescent="0.3">
      <c r="A1443" s="134">
        <f>IF(Data_Siswa[[#This Row],[Nama]]="","",COUNTA(Data_Siswa[[#Headers],[Nama]]:Data_Siswa[[#This Row],[Nama]])-1)</f>
        <v>1439</v>
      </c>
      <c r="B1443" s="135">
        <v>102324533</v>
      </c>
      <c r="C1443" s="135" t="s">
        <v>1065</v>
      </c>
      <c r="D1443" s="136" t="s">
        <v>588</v>
      </c>
      <c r="E1443" s="135" t="s">
        <v>4</v>
      </c>
      <c r="F1443" s="135" t="s">
        <v>29</v>
      </c>
      <c r="G1443" s="137">
        <f>IF(Data_Siswa[[#This Row],[Nama]]="","",IF(F1443=F1442,G1442,G1442+1))</f>
        <v>43</v>
      </c>
      <c r="H1443" s="137" t="str">
        <f>CONCATENATE(Data_Siswa[[#This Row],[Kelas]],"-",COUNTIF(Data_Siswa[[#Headers],[Kelas]]:Data_Siswa[[#This Row],[Kelas]],Data_Siswa[[#This Row],[Kelas]]))</f>
        <v>12 ATPH 3-19</v>
      </c>
    </row>
    <row r="1444" spans="1:8" x14ac:dyDescent="0.3">
      <c r="A1444" s="134">
        <f>IF(Data_Siswa[[#This Row],[Nama]]="","",COUNTA(Data_Siswa[[#Headers],[Nama]]:Data_Siswa[[#This Row],[Nama]])-1)</f>
        <v>1440</v>
      </c>
      <c r="B1444" s="135">
        <v>102324534</v>
      </c>
      <c r="C1444" s="135" t="s">
        <v>1066</v>
      </c>
      <c r="D1444" s="136" t="s">
        <v>589</v>
      </c>
      <c r="E1444" s="135" t="s">
        <v>4</v>
      </c>
      <c r="F1444" s="135" t="s">
        <v>29</v>
      </c>
      <c r="G1444" s="137">
        <f>IF(Data_Siswa[[#This Row],[Nama]]="","",IF(F1444=F1443,G1443,G1443+1))</f>
        <v>43</v>
      </c>
      <c r="H1444" s="137" t="str">
        <f>CONCATENATE(Data_Siswa[[#This Row],[Kelas]],"-",COUNTIF(Data_Siswa[[#Headers],[Kelas]]:Data_Siswa[[#This Row],[Kelas]],Data_Siswa[[#This Row],[Kelas]]))</f>
        <v>12 ATPH 3-20</v>
      </c>
    </row>
    <row r="1445" spans="1:8" x14ac:dyDescent="0.3">
      <c r="A1445" s="134">
        <f>IF(Data_Siswa[[#This Row],[Nama]]="","",COUNTA(Data_Siswa[[#Headers],[Nama]]:Data_Siswa[[#This Row],[Nama]])-1)</f>
        <v>1441</v>
      </c>
      <c r="B1445" s="135">
        <v>102324535</v>
      </c>
      <c r="C1445" s="135" t="s">
        <v>1067</v>
      </c>
      <c r="D1445" s="136" t="s">
        <v>590</v>
      </c>
      <c r="E1445" s="135" t="s">
        <v>3</v>
      </c>
      <c r="F1445" s="135" t="s">
        <v>29</v>
      </c>
      <c r="G1445" s="137">
        <f>IF(Data_Siswa[[#This Row],[Nama]]="","",IF(F1445=F1444,G1444,G1444+1))</f>
        <v>43</v>
      </c>
      <c r="H1445" s="137" t="str">
        <f>CONCATENATE(Data_Siswa[[#This Row],[Kelas]],"-",COUNTIF(Data_Siswa[[#Headers],[Kelas]]:Data_Siswa[[#This Row],[Kelas]],Data_Siswa[[#This Row],[Kelas]]))</f>
        <v>12 ATPH 3-21</v>
      </c>
    </row>
    <row r="1446" spans="1:8" x14ac:dyDescent="0.3">
      <c r="A1446" s="134">
        <f>IF(Data_Siswa[[#This Row],[Nama]]="","",COUNTA(Data_Siswa[[#Headers],[Nama]]:Data_Siswa[[#This Row],[Nama]])-1)</f>
        <v>1442</v>
      </c>
      <c r="B1446" s="135">
        <v>102324536</v>
      </c>
      <c r="C1446" s="135" t="s">
        <v>1068</v>
      </c>
      <c r="D1446" s="136" t="s">
        <v>591</v>
      </c>
      <c r="E1446" s="135" t="s">
        <v>4</v>
      </c>
      <c r="F1446" s="135" t="s">
        <v>29</v>
      </c>
      <c r="G1446" s="137">
        <f>IF(Data_Siswa[[#This Row],[Nama]]="","",IF(F1446=F1445,G1445,G1445+1))</f>
        <v>43</v>
      </c>
      <c r="H1446" s="137" t="str">
        <f>CONCATENATE(Data_Siswa[[#This Row],[Kelas]],"-",COUNTIF(Data_Siswa[[#Headers],[Kelas]]:Data_Siswa[[#This Row],[Kelas]],Data_Siswa[[#This Row],[Kelas]]))</f>
        <v>12 ATPH 3-22</v>
      </c>
    </row>
    <row r="1447" spans="1:8" x14ac:dyDescent="0.3">
      <c r="A1447" s="134">
        <f>IF(Data_Siswa[[#This Row],[Nama]]="","",COUNTA(Data_Siswa[[#Headers],[Nama]]:Data_Siswa[[#This Row],[Nama]])-1)</f>
        <v>1443</v>
      </c>
      <c r="B1447" s="135">
        <v>102324537</v>
      </c>
      <c r="C1447" s="135" t="s">
        <v>1069</v>
      </c>
      <c r="D1447" s="136" t="s">
        <v>592</v>
      </c>
      <c r="E1447" s="135" t="s">
        <v>3</v>
      </c>
      <c r="F1447" s="135" t="s">
        <v>29</v>
      </c>
      <c r="G1447" s="137">
        <f>IF(Data_Siswa[[#This Row],[Nama]]="","",IF(F1447=F1446,G1446,G1446+1))</f>
        <v>43</v>
      </c>
      <c r="H1447" s="137" t="str">
        <f>CONCATENATE(Data_Siswa[[#This Row],[Kelas]],"-",COUNTIF(Data_Siswa[[#Headers],[Kelas]]:Data_Siswa[[#This Row],[Kelas]],Data_Siswa[[#This Row],[Kelas]]))</f>
        <v>12 ATPH 3-23</v>
      </c>
    </row>
    <row r="1448" spans="1:8" x14ac:dyDescent="0.3">
      <c r="A1448" s="134">
        <f>IF(Data_Siswa[[#This Row],[Nama]]="","",COUNTA(Data_Siswa[[#Headers],[Nama]]:Data_Siswa[[#This Row],[Nama]])-1)</f>
        <v>1444</v>
      </c>
      <c r="B1448" s="135">
        <v>102324539</v>
      </c>
      <c r="C1448" s="135" t="s">
        <v>1070</v>
      </c>
      <c r="D1448" s="136" t="s">
        <v>593</v>
      </c>
      <c r="E1448" s="135" t="s">
        <v>3</v>
      </c>
      <c r="F1448" s="135" t="s">
        <v>29</v>
      </c>
      <c r="G1448" s="137">
        <f>IF(Data_Siswa[[#This Row],[Nama]]="","",IF(F1448=F1447,G1447,G1447+1))</f>
        <v>43</v>
      </c>
      <c r="H1448" s="137" t="str">
        <f>CONCATENATE(Data_Siswa[[#This Row],[Kelas]],"-",COUNTIF(Data_Siswa[[#Headers],[Kelas]]:Data_Siswa[[#This Row],[Kelas]],Data_Siswa[[#This Row],[Kelas]]))</f>
        <v>12 ATPH 3-24</v>
      </c>
    </row>
    <row r="1449" spans="1:8" x14ac:dyDescent="0.3">
      <c r="A1449" s="134">
        <f>IF(Data_Siswa[[#This Row],[Nama]]="","",COUNTA(Data_Siswa[[#Headers],[Nama]]:Data_Siswa[[#This Row],[Nama]])-1)</f>
        <v>1445</v>
      </c>
      <c r="B1449" s="135">
        <v>102324541</v>
      </c>
      <c r="C1449" s="135" t="s">
        <v>1071</v>
      </c>
      <c r="D1449" s="136" t="s">
        <v>594</v>
      </c>
      <c r="E1449" s="135" t="s">
        <v>3</v>
      </c>
      <c r="F1449" s="135" t="s">
        <v>29</v>
      </c>
      <c r="G1449" s="137">
        <f>IF(Data_Siswa[[#This Row],[Nama]]="","",IF(F1449=F1448,G1448,G1448+1))</f>
        <v>43</v>
      </c>
      <c r="H1449" s="137" t="str">
        <f>CONCATENATE(Data_Siswa[[#This Row],[Kelas]],"-",COUNTIF(Data_Siswa[[#Headers],[Kelas]]:Data_Siswa[[#This Row],[Kelas]],Data_Siswa[[#This Row],[Kelas]]))</f>
        <v>12 ATPH 3-25</v>
      </c>
    </row>
    <row r="1450" spans="1:8" x14ac:dyDescent="0.3">
      <c r="A1450" s="134">
        <f>IF(Data_Siswa[[#This Row],[Nama]]="","",COUNTA(Data_Siswa[[#Headers],[Nama]]:Data_Siswa[[#This Row],[Nama]])-1)</f>
        <v>1446</v>
      </c>
      <c r="B1450" s="135">
        <v>102324542</v>
      </c>
      <c r="C1450" s="135" t="s">
        <v>1072</v>
      </c>
      <c r="D1450" s="136" t="s">
        <v>595</v>
      </c>
      <c r="E1450" s="135" t="s">
        <v>4</v>
      </c>
      <c r="F1450" s="135" t="s">
        <v>29</v>
      </c>
      <c r="G1450" s="137">
        <f>IF(Data_Siswa[[#This Row],[Nama]]="","",IF(F1450=F1449,G1449,G1449+1))</f>
        <v>43</v>
      </c>
      <c r="H1450" s="137" t="str">
        <f>CONCATENATE(Data_Siswa[[#This Row],[Kelas]],"-",COUNTIF(Data_Siswa[[#Headers],[Kelas]]:Data_Siswa[[#This Row],[Kelas]],Data_Siswa[[#This Row],[Kelas]]))</f>
        <v>12 ATPH 3-26</v>
      </c>
    </row>
    <row r="1451" spans="1:8" x14ac:dyDescent="0.3">
      <c r="A1451" s="134">
        <f>IF(Data_Siswa[[#This Row],[Nama]]="","",COUNTA(Data_Siswa[[#Headers],[Nama]]:Data_Siswa[[#This Row],[Nama]])-1)</f>
        <v>1447</v>
      </c>
      <c r="B1451" s="135">
        <v>102324543</v>
      </c>
      <c r="C1451" s="135" t="s">
        <v>1073</v>
      </c>
      <c r="D1451" s="136" t="s">
        <v>6</v>
      </c>
      <c r="E1451" s="135" t="s">
        <v>4</v>
      </c>
      <c r="F1451" s="135" t="s">
        <v>29</v>
      </c>
      <c r="G1451" s="137">
        <f>IF(Data_Siswa[[#This Row],[Nama]]="","",IF(F1451=F1450,G1450,G1450+1))</f>
        <v>43</v>
      </c>
      <c r="H1451" s="137" t="str">
        <f>CONCATENATE(Data_Siswa[[#This Row],[Kelas]],"-",COUNTIF(Data_Siswa[[#Headers],[Kelas]]:Data_Siswa[[#This Row],[Kelas]],Data_Siswa[[#This Row],[Kelas]]))</f>
        <v>12 ATPH 3-27</v>
      </c>
    </row>
    <row r="1452" spans="1:8" x14ac:dyDescent="0.3">
      <c r="A1452" s="134">
        <f>IF(Data_Siswa[[#This Row],[Nama]]="","",COUNTA(Data_Siswa[[#Headers],[Nama]]:Data_Siswa[[#This Row],[Nama]])-1)</f>
        <v>1448</v>
      </c>
      <c r="B1452" s="135">
        <v>102324546</v>
      </c>
      <c r="C1452" s="135" t="s">
        <v>1074</v>
      </c>
      <c r="D1452" s="136" t="s">
        <v>608</v>
      </c>
      <c r="E1452" s="135" t="s">
        <v>4</v>
      </c>
      <c r="F1452" s="135" t="s">
        <v>29</v>
      </c>
      <c r="G1452" s="137">
        <f>IF(Data_Siswa[[#This Row],[Nama]]="","",IF(F1452=F1451,G1451,G1451+1))</f>
        <v>43</v>
      </c>
      <c r="H1452" s="137" t="str">
        <f>CONCATENATE(Data_Siswa[[#This Row],[Kelas]],"-",COUNTIF(Data_Siswa[[#Headers],[Kelas]]:Data_Siswa[[#This Row],[Kelas]],Data_Siswa[[#This Row],[Kelas]]))</f>
        <v>12 ATPH 3-28</v>
      </c>
    </row>
    <row r="1453" spans="1:8" x14ac:dyDescent="0.3">
      <c r="A1453" s="134">
        <f>IF(Data_Siswa[[#This Row],[Nama]]="","",COUNTA(Data_Siswa[[#Headers],[Nama]]:Data_Siswa[[#This Row],[Nama]])-1)</f>
        <v>1449</v>
      </c>
      <c r="B1453" s="135">
        <v>102324548</v>
      </c>
      <c r="C1453" s="135" t="s">
        <v>2093</v>
      </c>
      <c r="D1453" s="136" t="s">
        <v>609</v>
      </c>
      <c r="E1453" s="135" t="s">
        <v>4</v>
      </c>
      <c r="F1453" s="135" t="s">
        <v>29</v>
      </c>
      <c r="G1453" s="137">
        <f>IF(Data_Siswa[[#This Row],[Nama]]="","",IF(F1453=F1452,G1452,G1452+1))</f>
        <v>43</v>
      </c>
      <c r="H1453" s="137" t="str">
        <f>CONCATENATE(Data_Siswa[[#This Row],[Kelas]],"-",COUNTIF(Data_Siswa[[#Headers],[Kelas]]:Data_Siswa[[#This Row],[Kelas]],Data_Siswa[[#This Row],[Kelas]]))</f>
        <v>12 ATPH 3-29</v>
      </c>
    </row>
    <row r="1454" spans="1:8" x14ac:dyDescent="0.3">
      <c r="A1454" s="138">
        <f>IF(Data_Siswa[[#This Row],[Nama]]="","",COUNTA(Data_Siswa[[#Headers],[Nama]]:Data_Siswa[[#This Row],[Nama]])-1)</f>
        <v>1450</v>
      </c>
      <c r="B1454" s="139">
        <v>102324559</v>
      </c>
      <c r="C1454" s="139" t="s">
        <v>1054</v>
      </c>
      <c r="D1454" s="140" t="s">
        <v>2094</v>
      </c>
      <c r="E1454" s="139" t="s">
        <v>3</v>
      </c>
      <c r="F1454" s="139" t="s">
        <v>29</v>
      </c>
      <c r="G1454" s="141">
        <f>IF(Data_Siswa[[#This Row],[Nama]]="","",IF(F1454=F1453,G1453,G1453+1))</f>
        <v>43</v>
      </c>
      <c r="H1454" s="141" t="str">
        <f>CONCATENATE(Data_Siswa[[#This Row],[Kelas]],"-",COUNTIF(Data_Siswa[[#Headers],[Kelas]]:Data_Siswa[[#This Row],[Kelas]],Data_Siswa[[#This Row],[Kelas]]))</f>
        <v>12 ATPH 3-30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J106"/>
  <sheetViews>
    <sheetView showGridLines="0" zoomScale="115" zoomScaleNormal="115" workbookViewId="0">
      <pane ySplit="3" topLeftCell="A97" activePane="bottomLeft" state="frozen"/>
      <selection activeCell="C7" sqref="C7:D7"/>
      <selection pane="bottomLeft" activeCell="G107" sqref="G107"/>
    </sheetView>
  </sheetViews>
  <sheetFormatPr defaultColWidth="9.21875" defaultRowHeight="14.4" x14ac:dyDescent="0.3"/>
  <cols>
    <col min="1" max="1" width="6.88671875" style="129" bestFit="1" customWidth="1"/>
    <col min="2" max="4" width="5.5546875" style="129" hidden="1" customWidth="1"/>
    <col min="5" max="5" width="26.44140625" style="129" bestFit="1" customWidth="1"/>
    <col min="6" max="6" width="17.77734375" customWidth="1"/>
    <col min="7" max="7" width="29.77734375" style="129" customWidth="1"/>
    <col min="8" max="8" width="29.88671875" customWidth="1"/>
    <col min="11" max="11" width="28.21875" style="129" customWidth="1"/>
    <col min="12" max="12" width="2.5546875" style="129" customWidth="1"/>
    <col min="13" max="16384" width="9.21875" style="129"/>
  </cols>
  <sheetData>
    <row r="1" spans="1:10" ht="12" x14ac:dyDescent="0.25">
      <c r="A1" s="144" t="str">
        <f>CONCATENATE("DATA PEMBELAJARAN ",'Data Siswa'!A2)</f>
        <v>DATA PEMBELAJARAN SEMESTER GENAP TAHUN PELAJARAN 2025/2026</v>
      </c>
      <c r="B1" s="144"/>
      <c r="C1" s="144"/>
      <c r="D1" s="144"/>
      <c r="E1" s="144"/>
      <c r="F1" s="144"/>
      <c r="G1" s="144"/>
      <c r="H1" s="129"/>
      <c r="I1" s="129"/>
      <c r="J1" s="129"/>
    </row>
    <row r="2" spans="1:10" ht="12" x14ac:dyDescent="0.25">
      <c r="F2" s="129"/>
      <c r="H2" s="129"/>
      <c r="I2" s="129"/>
      <c r="J2" s="129"/>
    </row>
    <row r="3" spans="1:10" ht="21.6" customHeight="1" x14ac:dyDescent="0.25">
      <c r="A3" s="113" t="s">
        <v>3163</v>
      </c>
      <c r="B3" s="114" t="s">
        <v>3192</v>
      </c>
      <c r="C3" s="114" t="s">
        <v>3189</v>
      </c>
      <c r="D3" s="114" t="s">
        <v>3193</v>
      </c>
      <c r="E3" s="114" t="s">
        <v>3190</v>
      </c>
      <c r="F3" s="114" t="s">
        <v>141</v>
      </c>
      <c r="G3" s="114" t="s">
        <v>3194</v>
      </c>
      <c r="H3" s="129"/>
      <c r="I3" s="129"/>
      <c r="J3" s="129"/>
    </row>
    <row r="4" spans="1:10" ht="12" x14ac:dyDescent="0.25">
      <c r="A4" s="115">
        <f>IF(Pembelajaran[[#This Row],[Nama]]="","",COUNTA(Pembelajaran[[#Headers],[Nama]]:Pembelajaran[[#This Row],[Nama]])-1)</f>
        <v>1</v>
      </c>
      <c r="B4" s="117">
        <f>COUNTA(Pembelajaran[[#Headers],[Nama]]:Pembelajaran[[#This Row],[Nama]])-1</f>
        <v>1</v>
      </c>
      <c r="C4" s="117">
        <f>IF(Pembelajaran[[#This Row],[Nama]]="",C3+1,1)</f>
        <v>1</v>
      </c>
      <c r="D4" s="117" t="str">
        <f>CONCATENATE(Pembelajaran[[#This Row],[NoGu]],".",Pembelajaran[[#This Row],[NoMap]])</f>
        <v>1.1</v>
      </c>
      <c r="E4" s="116" t="s">
        <v>74</v>
      </c>
      <c r="F4" s="117" t="s">
        <v>75</v>
      </c>
      <c r="G4" s="116" t="s">
        <v>3150</v>
      </c>
      <c r="H4" s="129"/>
      <c r="I4" s="129"/>
      <c r="J4" s="129"/>
    </row>
    <row r="5" spans="1:10" ht="12" x14ac:dyDescent="0.25">
      <c r="A5" s="115">
        <f>IF(Pembelajaran[[#This Row],[Nama]]="","",COUNTA(Pembelajaran[[#Headers],[Nama]]:Pembelajaran[[#This Row],[Nama]])-1)</f>
        <v>2</v>
      </c>
      <c r="B5" s="117">
        <f>COUNTA(Pembelajaran[[#Headers],[Nama]]:Pembelajaran[[#This Row],[Nama]])-1</f>
        <v>2</v>
      </c>
      <c r="C5" s="117">
        <f>IF(Pembelajaran[[#This Row],[Nama]]="",C4+1,1)</f>
        <v>1</v>
      </c>
      <c r="D5" s="117" t="str">
        <f>CONCATENATE(Pembelajaran[[#This Row],[NoGu]],".",Pembelajaran[[#This Row],[NoMap]])</f>
        <v>2.1</v>
      </c>
      <c r="E5" s="116" t="s">
        <v>106</v>
      </c>
      <c r="F5" s="117" t="s">
        <v>107</v>
      </c>
      <c r="G5" s="116" t="s">
        <v>3151</v>
      </c>
      <c r="H5" s="129"/>
      <c r="I5" s="129"/>
      <c r="J5" s="129"/>
    </row>
    <row r="6" spans="1:10" ht="12" x14ac:dyDescent="0.25">
      <c r="A6" s="115">
        <f>IF(Pembelajaran[[#This Row],[Nama]]="","",COUNTA(Pembelajaran[[#Headers],[Nama]]:Pembelajaran[[#This Row],[Nama]])-1)</f>
        <v>3</v>
      </c>
      <c r="B6" s="117">
        <f>COUNTA(Pembelajaran[[#Headers],[Nama]]:Pembelajaran[[#This Row],[Nama]])-1</f>
        <v>3</v>
      </c>
      <c r="C6" s="117">
        <f>IF(Pembelajaran[[#This Row],[Nama]]="",C5+1,1)</f>
        <v>1</v>
      </c>
      <c r="D6" s="117" t="str">
        <f>CONCATENATE(Pembelajaran[[#This Row],[NoGu]],".",Pembelajaran[[#This Row],[NoMap]])</f>
        <v>3.1</v>
      </c>
      <c r="E6" s="116" t="s">
        <v>55</v>
      </c>
      <c r="F6" s="117" t="s">
        <v>2111</v>
      </c>
      <c r="G6" s="116" t="s">
        <v>3151</v>
      </c>
      <c r="H6" s="129"/>
      <c r="I6" s="129"/>
      <c r="J6" s="129"/>
    </row>
    <row r="7" spans="1:10" ht="12" x14ac:dyDescent="0.25">
      <c r="A7" s="115">
        <f>IF(Pembelajaran[[#This Row],[Nama]]="","",COUNTA(Pembelajaran[[#Headers],[Nama]]:Pembelajaran[[#This Row],[Nama]])-1)</f>
        <v>4</v>
      </c>
      <c r="B7" s="117">
        <f>COUNTA(Pembelajaran[[#Headers],[Nama]]:Pembelajaran[[#This Row],[Nama]])-1</f>
        <v>4</v>
      </c>
      <c r="C7" s="117">
        <f>IF(Pembelajaran[[#This Row],[Nama]]="",C6+1,1)</f>
        <v>1</v>
      </c>
      <c r="D7" s="117" t="str">
        <f>CONCATENATE(Pembelajaran[[#This Row],[NoGu]],".",Pembelajaran[[#This Row],[NoMap]])</f>
        <v>4.1</v>
      </c>
      <c r="E7" s="116" t="s">
        <v>78</v>
      </c>
      <c r="F7" s="117" t="s">
        <v>79</v>
      </c>
      <c r="G7" s="116" t="s">
        <v>3152</v>
      </c>
      <c r="H7" s="129"/>
      <c r="I7" s="129"/>
      <c r="J7" s="129"/>
    </row>
    <row r="8" spans="1:10" ht="12" x14ac:dyDescent="0.25">
      <c r="A8" s="115">
        <f>IF(Pembelajaran[[#This Row],[Nama]]="","",COUNTA(Pembelajaran[[#Headers],[Nama]]:Pembelajaran[[#This Row],[Nama]])-1)</f>
        <v>5</v>
      </c>
      <c r="B8" s="117">
        <f>COUNTA(Pembelajaran[[#Headers],[Nama]]:Pembelajaran[[#This Row],[Nama]])-1</f>
        <v>5</v>
      </c>
      <c r="C8" s="117">
        <f>IF(Pembelajaran[[#This Row],[Nama]]="",C7+1,1)</f>
        <v>1</v>
      </c>
      <c r="D8" s="117" t="str">
        <f>CONCATENATE(Pembelajaran[[#This Row],[NoGu]],".",Pembelajaran[[#This Row],[NoMap]])</f>
        <v>5.1</v>
      </c>
      <c r="E8" s="116" t="s">
        <v>145</v>
      </c>
      <c r="F8" s="117" t="s">
        <v>52</v>
      </c>
      <c r="G8" s="116" t="s">
        <v>3153</v>
      </c>
      <c r="H8" s="129"/>
      <c r="I8" s="129"/>
      <c r="J8" s="129"/>
    </row>
    <row r="9" spans="1:10" ht="12" x14ac:dyDescent="0.25">
      <c r="A9" s="115">
        <f>IF(Pembelajaran[[#This Row],[Nama]]="","",COUNTA(Pembelajaran[[#Headers],[Nama]]:Pembelajaran[[#This Row],[Nama]])-1)</f>
        <v>6</v>
      </c>
      <c r="B9" s="117">
        <f>COUNTA(Pembelajaran[[#Headers],[Nama]]:Pembelajaran[[#This Row],[Nama]])-1</f>
        <v>6</v>
      </c>
      <c r="C9" s="117">
        <f>IF(Pembelajaran[[#This Row],[Nama]]="",C8+1,1)</f>
        <v>1</v>
      </c>
      <c r="D9" s="117" t="str">
        <f>CONCATENATE(Pembelajaran[[#This Row],[NoGu]],".",Pembelajaran[[#This Row],[NoMap]])</f>
        <v>6.1</v>
      </c>
      <c r="E9" s="116" t="s">
        <v>110</v>
      </c>
      <c r="F9" s="117" t="s">
        <v>111</v>
      </c>
      <c r="G9" s="116" t="s">
        <v>3154</v>
      </c>
      <c r="H9" s="129"/>
      <c r="I9" s="129"/>
      <c r="J9" s="129"/>
    </row>
    <row r="10" spans="1:10" ht="12" x14ac:dyDescent="0.25">
      <c r="A10" s="115">
        <f>IF(Pembelajaran[[#This Row],[Nama]]="","",COUNTA(Pembelajaran[[#Headers],[Nama]]:Pembelajaran[[#This Row],[Nama]])-1)</f>
        <v>7</v>
      </c>
      <c r="B10" s="117">
        <f>COUNTA(Pembelajaran[[#Headers],[Nama]]:Pembelajaran[[#This Row],[Nama]])-1</f>
        <v>7</v>
      </c>
      <c r="C10" s="117">
        <f>IF(Pembelajaran[[#This Row],[Nama]]="",C9+1,1)</f>
        <v>1</v>
      </c>
      <c r="D10" s="117" t="str">
        <f>CONCATENATE(Pembelajaran[[#This Row],[NoGu]],".",Pembelajaran[[#This Row],[NoMap]])</f>
        <v>7.1</v>
      </c>
      <c r="E10" s="116" t="s">
        <v>76</v>
      </c>
      <c r="F10" s="117" t="s">
        <v>77</v>
      </c>
      <c r="G10" s="116" t="s">
        <v>3150</v>
      </c>
      <c r="H10" s="129"/>
      <c r="I10" s="129"/>
      <c r="J10" s="129"/>
    </row>
    <row r="11" spans="1:10" ht="12" x14ac:dyDescent="0.25">
      <c r="A11" s="115">
        <f>IF(Pembelajaran[[#This Row],[Nama]]="","",COUNTA(Pembelajaran[[#Headers],[Nama]]:Pembelajaran[[#This Row],[Nama]])-1)</f>
        <v>8</v>
      </c>
      <c r="B11" s="117">
        <f>COUNTA(Pembelajaran[[#Headers],[Nama]]:Pembelajaran[[#This Row],[Nama]])-1</f>
        <v>8</v>
      </c>
      <c r="C11" s="117">
        <f>IF(Pembelajaran[[#This Row],[Nama]]="",C10+1,1)</f>
        <v>1</v>
      </c>
      <c r="D11" s="117" t="str">
        <f>CONCATENATE(Pembelajaran[[#This Row],[NoGu]],".",Pembelajaran[[#This Row],[NoMap]])</f>
        <v>8.1</v>
      </c>
      <c r="E11" s="116" t="s">
        <v>71</v>
      </c>
      <c r="F11" s="117" t="s">
        <v>72</v>
      </c>
      <c r="G11" s="116" t="s">
        <v>3152</v>
      </c>
      <c r="H11" s="129"/>
      <c r="I11" s="129"/>
      <c r="J11" s="129"/>
    </row>
    <row r="12" spans="1:10" ht="12" x14ac:dyDescent="0.25">
      <c r="A12" s="115">
        <f>IF(Pembelajaran[[#This Row],[Nama]]="","",COUNTA(Pembelajaran[[#Headers],[Nama]]:Pembelajaran[[#This Row],[Nama]])-1)</f>
        <v>9</v>
      </c>
      <c r="B12" s="117">
        <f>COUNTA(Pembelajaran[[#Headers],[Nama]]:Pembelajaran[[#This Row],[Nama]])-1</f>
        <v>9</v>
      </c>
      <c r="C12" s="117">
        <f>IF(Pembelajaran[[#This Row],[Nama]]="",C11+1,1)</f>
        <v>1</v>
      </c>
      <c r="D12" s="117" t="str">
        <f>CONCATENATE(Pembelajaran[[#This Row],[NoGu]],".",Pembelajaran[[#This Row],[NoMap]])</f>
        <v>9.1</v>
      </c>
      <c r="E12" s="116" t="s">
        <v>41</v>
      </c>
      <c r="F12" s="117" t="s">
        <v>42</v>
      </c>
      <c r="G12" s="116" t="s">
        <v>3160</v>
      </c>
      <c r="H12" s="129"/>
      <c r="I12" s="129"/>
      <c r="J12" s="129"/>
    </row>
    <row r="13" spans="1:10" ht="12" x14ac:dyDescent="0.25">
      <c r="A13" s="115">
        <f>IF(Pembelajaran[[#This Row],[Nama]]="","",COUNTA(Pembelajaran[[#Headers],[Nama]]:Pembelajaran[[#This Row],[Nama]])-1)</f>
        <v>10</v>
      </c>
      <c r="B13" s="117">
        <f>COUNTA(Pembelajaran[[#Headers],[Nama]]:Pembelajaran[[#This Row],[Nama]])-1</f>
        <v>10</v>
      </c>
      <c r="C13" s="117">
        <f>IF(Pembelajaran[[#This Row],[Nama]]="",C12+1,1)</f>
        <v>1</v>
      </c>
      <c r="D13" s="117" t="str">
        <f>CONCATENATE(Pembelajaran[[#This Row],[NoGu]],".",Pembelajaran[[#This Row],[NoMap]])</f>
        <v>10.1</v>
      </c>
      <c r="E13" s="116" t="s">
        <v>113</v>
      </c>
      <c r="F13" s="117" t="s">
        <v>114</v>
      </c>
      <c r="G13" s="116" t="s">
        <v>3160</v>
      </c>
      <c r="H13" s="129"/>
      <c r="I13" s="129"/>
      <c r="J13" s="129"/>
    </row>
    <row r="14" spans="1:10" ht="12" x14ac:dyDescent="0.25">
      <c r="A14" s="115">
        <f>IF(Pembelajaran[[#This Row],[Nama]]="","",COUNTA(Pembelajaran[[#Headers],[Nama]]:Pembelajaran[[#This Row],[Nama]])-1)</f>
        <v>11</v>
      </c>
      <c r="B14" s="117">
        <f>COUNTA(Pembelajaran[[#Headers],[Nama]]:Pembelajaran[[#This Row],[Nama]])-1</f>
        <v>11</v>
      </c>
      <c r="C14" s="117">
        <f>IF(Pembelajaran[[#This Row],[Nama]]="",C13+1,1)</f>
        <v>1</v>
      </c>
      <c r="D14" s="117" t="str">
        <f>CONCATENATE(Pembelajaran[[#This Row],[NoGu]],".",Pembelajaran[[#This Row],[NoMap]])</f>
        <v>11.1</v>
      </c>
      <c r="E14" s="116" t="s">
        <v>48</v>
      </c>
      <c r="F14" s="117" t="s">
        <v>49</v>
      </c>
      <c r="G14" s="116" t="s">
        <v>3150</v>
      </c>
      <c r="H14" s="129"/>
      <c r="I14" s="129"/>
      <c r="J14" s="129"/>
    </row>
    <row r="15" spans="1:10" ht="12" x14ac:dyDescent="0.25">
      <c r="A15" s="115">
        <f>IF(Pembelajaran[[#This Row],[Nama]]="","",COUNTA(Pembelajaran[[#Headers],[Nama]]:Pembelajaran[[#This Row],[Nama]])-1)</f>
        <v>12</v>
      </c>
      <c r="B15" s="117">
        <f>COUNTA(Pembelajaran[[#Headers],[Nama]]:Pembelajaran[[#This Row],[Nama]])-1</f>
        <v>12</v>
      </c>
      <c r="C15" s="117">
        <f>IF(Pembelajaran[[#This Row],[Nama]]="",C14+1,1)</f>
        <v>1</v>
      </c>
      <c r="D15" s="117" t="str">
        <f>CONCATENATE(Pembelajaran[[#This Row],[NoGu]],".",Pembelajaran[[#This Row],[NoMap]])</f>
        <v>12.1</v>
      </c>
      <c r="E15" s="116" t="s">
        <v>37</v>
      </c>
      <c r="F15" s="117" t="s">
        <v>38</v>
      </c>
      <c r="G15" s="116" t="s">
        <v>3151</v>
      </c>
      <c r="H15" s="129"/>
      <c r="I15" s="129"/>
      <c r="J15" s="129"/>
    </row>
    <row r="16" spans="1:10" ht="12" x14ac:dyDescent="0.25">
      <c r="A16" s="115">
        <f>IF(Pembelajaran[[#This Row],[Nama]]="","",COUNTA(Pembelajaran[[#Headers],[Nama]]:Pembelajaran[[#This Row],[Nama]])-1)</f>
        <v>13</v>
      </c>
      <c r="B16" s="117">
        <f>COUNTA(Pembelajaran[[#Headers],[Nama]]:Pembelajaran[[#This Row],[Nama]])-1</f>
        <v>13</v>
      </c>
      <c r="C16" s="117">
        <f>IF(Pembelajaran[[#This Row],[Nama]]="",C15+1,1)</f>
        <v>1</v>
      </c>
      <c r="D16" s="117" t="str">
        <f>CONCATENATE(Pembelajaran[[#This Row],[NoGu]],".",Pembelajaran[[#This Row],[NoMap]])</f>
        <v>13.1</v>
      </c>
      <c r="E16" s="116" t="s">
        <v>108</v>
      </c>
      <c r="F16" s="117" t="s">
        <v>109</v>
      </c>
      <c r="G16" s="116" t="s">
        <v>3150</v>
      </c>
      <c r="H16" s="129"/>
      <c r="I16" s="129"/>
      <c r="J16" s="129"/>
    </row>
    <row r="17" spans="1:10" ht="12" x14ac:dyDescent="0.25">
      <c r="A17" s="115">
        <f>IF(Pembelajaran[[#This Row],[Nama]]="","",COUNTA(Pembelajaran[[#Headers],[Nama]]:Pembelajaran[[#This Row],[Nama]])-1)</f>
        <v>14</v>
      </c>
      <c r="B17" s="117">
        <f>COUNTA(Pembelajaran[[#Headers],[Nama]]:Pembelajaran[[#This Row],[Nama]])-1</f>
        <v>14</v>
      </c>
      <c r="C17" s="117">
        <f>IF(Pembelajaran[[#This Row],[Nama]]="",C16+1,1)</f>
        <v>1</v>
      </c>
      <c r="D17" s="117" t="str">
        <f>CONCATENATE(Pembelajaran[[#This Row],[NoGu]],".",Pembelajaran[[#This Row],[NoMap]])</f>
        <v>14.1</v>
      </c>
      <c r="E17" s="116" t="s">
        <v>35</v>
      </c>
      <c r="F17" s="117" t="s">
        <v>36</v>
      </c>
      <c r="G17" s="116" t="s">
        <v>3153</v>
      </c>
      <c r="H17" s="129"/>
      <c r="I17" s="129"/>
      <c r="J17" s="129"/>
    </row>
    <row r="18" spans="1:10" ht="12" x14ac:dyDescent="0.25">
      <c r="A18" s="115">
        <f>IF(Pembelajaran[[#This Row],[Nama]]="","",COUNTA(Pembelajaran[[#Headers],[Nama]]:Pembelajaran[[#This Row],[Nama]])-1)</f>
        <v>15</v>
      </c>
      <c r="B18" s="117">
        <f>COUNTA(Pembelajaran[[#Headers],[Nama]]:Pembelajaran[[#This Row],[Nama]])-1</f>
        <v>15</v>
      </c>
      <c r="C18" s="117">
        <f>IF(Pembelajaran[[#This Row],[Nama]]="",C17+1,1)</f>
        <v>1</v>
      </c>
      <c r="D18" s="117" t="str">
        <f>CONCATENATE(Pembelajaran[[#This Row],[NoGu]],".",Pembelajaran[[#This Row],[NoMap]])</f>
        <v>15.1</v>
      </c>
      <c r="E18" s="116" t="s">
        <v>69</v>
      </c>
      <c r="F18" s="117" t="s">
        <v>70</v>
      </c>
      <c r="G18" s="116" t="s">
        <v>3156</v>
      </c>
      <c r="H18" s="129"/>
      <c r="I18" s="129"/>
      <c r="J18" s="129"/>
    </row>
    <row r="19" spans="1:10" ht="12" x14ac:dyDescent="0.25">
      <c r="A19" s="115">
        <f>IF(Pembelajaran[[#This Row],[Nama]]="","",COUNTA(Pembelajaran[[#Headers],[Nama]]:Pembelajaran[[#This Row],[Nama]])-1)</f>
        <v>16</v>
      </c>
      <c r="B19" s="117">
        <f>COUNTA(Pembelajaran[[#Headers],[Nama]]:Pembelajaran[[#This Row],[Nama]])-1</f>
        <v>16</v>
      </c>
      <c r="C19" s="117">
        <f>IF(Pembelajaran[[#This Row],[Nama]]="",C18+1,1)</f>
        <v>1</v>
      </c>
      <c r="D19" s="117" t="str">
        <f>CONCATENATE(Pembelajaran[[#This Row],[NoGu]],".",Pembelajaran[[#This Row],[NoMap]])</f>
        <v>16.1</v>
      </c>
      <c r="E19" s="116" t="s">
        <v>2106</v>
      </c>
      <c r="F19" s="117" t="s">
        <v>105</v>
      </c>
      <c r="G19" s="116" t="s">
        <v>3159</v>
      </c>
      <c r="H19" s="129"/>
      <c r="I19" s="129"/>
      <c r="J19" s="129"/>
    </row>
    <row r="20" spans="1:10" ht="12" x14ac:dyDescent="0.25">
      <c r="A20" s="115">
        <f>IF(Pembelajaran[[#This Row],[Nama]]="","",COUNTA(Pembelajaran[[#Headers],[Nama]]:Pembelajaran[[#This Row],[Nama]])-1)</f>
        <v>17</v>
      </c>
      <c r="B20" s="117">
        <f>COUNTA(Pembelajaran[[#Headers],[Nama]]:Pembelajaran[[#This Row],[Nama]])-1</f>
        <v>17</v>
      </c>
      <c r="C20" s="117">
        <f>IF(Pembelajaran[[#This Row],[Nama]]="",C19+1,1)</f>
        <v>1</v>
      </c>
      <c r="D20" s="117" t="str">
        <f>CONCATENATE(Pembelajaran[[#This Row],[NoGu]],".",Pembelajaran[[#This Row],[NoMap]])</f>
        <v>17.1</v>
      </c>
      <c r="E20" s="116" t="s">
        <v>46</v>
      </c>
      <c r="F20" s="117" t="s">
        <v>47</v>
      </c>
      <c r="G20" s="116" t="s">
        <v>3150</v>
      </c>
      <c r="H20" s="129"/>
      <c r="I20" s="129"/>
      <c r="J20" s="129"/>
    </row>
    <row r="21" spans="1:10" ht="12" x14ac:dyDescent="0.25">
      <c r="A21" s="115">
        <f>IF(Pembelajaran[[#This Row],[Nama]]="","",COUNTA(Pembelajaran[[#Headers],[Nama]]:Pembelajaran[[#This Row],[Nama]])-1)</f>
        <v>18</v>
      </c>
      <c r="B21" s="117">
        <f>COUNTA(Pembelajaran[[#Headers],[Nama]]:Pembelajaran[[#This Row],[Nama]])-1</f>
        <v>18</v>
      </c>
      <c r="C21" s="117">
        <f>IF(Pembelajaran[[#This Row],[Nama]]="",C20+1,1)</f>
        <v>1</v>
      </c>
      <c r="D21" s="117" t="str">
        <f>CONCATENATE(Pembelajaran[[#This Row],[NoGu]],".",Pembelajaran[[#This Row],[NoMap]])</f>
        <v>18.1</v>
      </c>
      <c r="E21" s="116" t="s">
        <v>43</v>
      </c>
      <c r="F21" s="117" t="s">
        <v>44</v>
      </c>
      <c r="G21" s="116" t="s">
        <v>3157</v>
      </c>
      <c r="H21" s="129"/>
      <c r="I21" s="129"/>
      <c r="J21" s="129"/>
    </row>
    <row r="22" spans="1:10" ht="12" x14ac:dyDescent="0.25">
      <c r="A22" s="115">
        <f>IF(Pembelajaran[[#This Row],[Nama]]="","",COUNTA(Pembelajaran[[#Headers],[Nama]]:Pembelajaran[[#This Row],[Nama]])-1)</f>
        <v>19</v>
      </c>
      <c r="B22" s="117">
        <f>COUNTA(Pembelajaran[[#Headers],[Nama]]:Pembelajaran[[#This Row],[Nama]])-1</f>
        <v>19</v>
      </c>
      <c r="C22" s="117">
        <f>IF(Pembelajaran[[#This Row],[Nama]]="",C21+1,1)</f>
        <v>1</v>
      </c>
      <c r="D22" s="117" t="str">
        <f>CONCATENATE(Pembelajaran[[#This Row],[NoGu]],".",Pembelajaran[[#This Row],[NoMap]])</f>
        <v>19.1</v>
      </c>
      <c r="E22" s="116" t="s">
        <v>116</v>
      </c>
      <c r="F22" s="117" t="s">
        <v>117</v>
      </c>
      <c r="G22" s="116" t="s">
        <v>3188</v>
      </c>
      <c r="H22" s="129"/>
      <c r="I22" s="129"/>
      <c r="J22" s="129"/>
    </row>
    <row r="23" spans="1:10" ht="12" x14ac:dyDescent="0.25">
      <c r="A23" s="115" t="str">
        <f>IF(Pembelajaran[[#This Row],[Nama]]="","",COUNTA(Pembelajaran[[#Headers],[Nama]]:Pembelajaran[[#This Row],[Nama]])-1)</f>
        <v/>
      </c>
      <c r="B23" s="117">
        <f>COUNTA(Pembelajaran[[#Headers],[Nama]]:Pembelajaran[[#This Row],[Nama]])-1</f>
        <v>19</v>
      </c>
      <c r="C23" s="117">
        <f>IF(Pembelajaran[[#This Row],[Nama]]="",C22+1,1)</f>
        <v>2</v>
      </c>
      <c r="D23" s="117" t="str">
        <f>CONCATENATE(Pembelajaran[[#This Row],[NoGu]],".",Pembelajaran[[#This Row],[NoMap]])</f>
        <v>19.2</v>
      </c>
      <c r="E23" s="116"/>
      <c r="F23" s="117"/>
      <c r="G23" s="116" t="s">
        <v>3186</v>
      </c>
      <c r="H23" s="129"/>
      <c r="I23" s="129"/>
      <c r="J23" s="129"/>
    </row>
    <row r="24" spans="1:10" ht="12" x14ac:dyDescent="0.25">
      <c r="A24" s="115" t="str">
        <f>IF(Pembelajaran[[#This Row],[Nama]]="","",COUNTA(Pembelajaran[[#Headers],[Nama]]:Pembelajaran[[#This Row],[Nama]])-1)</f>
        <v/>
      </c>
      <c r="B24" s="117">
        <f>COUNTA(Pembelajaran[[#Headers],[Nama]]:Pembelajaran[[#This Row],[Nama]])-1</f>
        <v>19</v>
      </c>
      <c r="C24" s="117">
        <f>IF(Pembelajaran[[#This Row],[Nama]]="",C23+1,1)</f>
        <v>3</v>
      </c>
      <c r="D24" s="117" t="str">
        <f>CONCATENATE(Pembelajaran[[#This Row],[NoGu]],".",Pembelajaran[[#This Row],[NoMap]])</f>
        <v>19.3</v>
      </c>
      <c r="E24" s="116"/>
      <c r="F24" s="117"/>
      <c r="G24" s="116" t="s">
        <v>3187</v>
      </c>
      <c r="H24" s="129"/>
      <c r="I24" s="129"/>
      <c r="J24" s="129"/>
    </row>
    <row r="25" spans="1:10" ht="12" x14ac:dyDescent="0.25">
      <c r="A25" s="115">
        <f>IF(Pembelajaran[[#This Row],[Nama]]="","",COUNTA(Pembelajaran[[#Headers],[Nama]]:Pembelajaran[[#This Row],[Nama]])-1)</f>
        <v>20</v>
      </c>
      <c r="B25" s="117">
        <f>COUNTA(Pembelajaran[[#Headers],[Nama]]:Pembelajaran[[#This Row],[Nama]])-1</f>
        <v>20</v>
      </c>
      <c r="C25" s="117">
        <f>IF(Pembelajaran[[#This Row],[Nama]]="",C24+1,1)</f>
        <v>1</v>
      </c>
      <c r="D25" s="117" t="str">
        <f>CONCATENATE(Pembelajaran[[#This Row],[NoGu]],".",Pembelajaran[[#This Row],[NoMap]])</f>
        <v>20.1</v>
      </c>
      <c r="E25" s="116" t="s">
        <v>153</v>
      </c>
      <c r="F25" s="117" t="s">
        <v>122</v>
      </c>
      <c r="G25" s="116" t="s">
        <v>3186</v>
      </c>
      <c r="H25" s="129"/>
      <c r="I25" s="129"/>
      <c r="J25" s="129"/>
    </row>
    <row r="26" spans="1:10" ht="12" x14ac:dyDescent="0.25">
      <c r="A26" s="115">
        <f>IF(Pembelajaran[[#This Row],[Nama]]="","",COUNTA(Pembelajaran[[#Headers],[Nama]]:Pembelajaran[[#This Row],[Nama]])-1)</f>
        <v>21</v>
      </c>
      <c r="B26" s="117">
        <f>COUNTA(Pembelajaran[[#Headers],[Nama]]:Pembelajaran[[#This Row],[Nama]])-1</f>
        <v>21</v>
      </c>
      <c r="C26" s="117">
        <f>IF(Pembelajaran[[#This Row],[Nama]]="",C25+1,1)</f>
        <v>1</v>
      </c>
      <c r="D26" s="117" t="str">
        <f>CONCATENATE(Pembelajaran[[#This Row],[NoGu]],".",Pembelajaran[[#This Row],[NoMap]])</f>
        <v>21.1</v>
      </c>
      <c r="E26" s="116" t="s">
        <v>120</v>
      </c>
      <c r="F26" s="117" t="s">
        <v>121</v>
      </c>
      <c r="G26" s="116" t="s">
        <v>3186</v>
      </c>
      <c r="H26" s="129"/>
      <c r="I26" s="129"/>
      <c r="J26" s="129"/>
    </row>
    <row r="27" spans="1:10" ht="12" x14ac:dyDescent="0.25">
      <c r="A27" s="115" t="str">
        <f>IF(Pembelajaran[[#This Row],[Nama]]="","",COUNTA(Pembelajaran[[#Headers],[Nama]]:Pembelajaran[[#This Row],[Nama]])-1)</f>
        <v/>
      </c>
      <c r="B27" s="117">
        <f>COUNTA(Pembelajaran[[#Headers],[Nama]]:Pembelajaran[[#This Row],[Nama]])-1</f>
        <v>21</v>
      </c>
      <c r="C27" s="117">
        <f>IF(Pembelajaran[[#This Row],[Nama]]="",C26+1,1)</f>
        <v>2</v>
      </c>
      <c r="D27" s="117" t="str">
        <f>CONCATENATE(Pembelajaran[[#This Row],[NoGu]],".",Pembelajaran[[#This Row],[NoMap]])</f>
        <v>21.2</v>
      </c>
      <c r="E27" s="116"/>
      <c r="F27" s="117"/>
      <c r="G27" s="116" t="s">
        <v>3187</v>
      </c>
      <c r="H27" s="129"/>
      <c r="I27" s="129"/>
      <c r="J27" s="129"/>
    </row>
    <row r="28" spans="1:10" ht="12" x14ac:dyDescent="0.25">
      <c r="A28" s="115">
        <f>IF(Pembelajaran[[#This Row],[Nama]]="","",COUNTA(Pembelajaran[[#Headers],[Nama]]:Pembelajaran[[#This Row],[Nama]])-1)</f>
        <v>22</v>
      </c>
      <c r="B28" s="117">
        <f>COUNTA(Pembelajaran[[#Headers],[Nama]]:Pembelajaran[[#This Row],[Nama]])-1</f>
        <v>22</v>
      </c>
      <c r="C28" s="117">
        <f>IF(Pembelajaran[[#This Row],[Nama]]="",C26+1,1)</f>
        <v>1</v>
      </c>
      <c r="D28" s="117" t="str">
        <f>CONCATENATE(Pembelajaran[[#This Row],[NoGu]],".",Pembelajaran[[#This Row],[NoMap]])</f>
        <v>22.1</v>
      </c>
      <c r="E28" s="116" t="s">
        <v>118</v>
      </c>
      <c r="F28" s="117" t="s">
        <v>119</v>
      </c>
      <c r="G28" s="116" t="s">
        <v>3186</v>
      </c>
      <c r="H28" s="129"/>
      <c r="I28" s="129"/>
      <c r="J28" s="129"/>
    </row>
    <row r="29" spans="1:10" ht="12" x14ac:dyDescent="0.25">
      <c r="A29" s="115" t="str">
        <f>IF(Pembelajaran[[#This Row],[Nama]]="","",COUNTA(Pembelajaran[[#Headers],[Nama]]:Pembelajaran[[#This Row],[Nama]])-1)</f>
        <v/>
      </c>
      <c r="B29" s="117">
        <f>COUNTA(Pembelajaran[[#Headers],[Nama]]:Pembelajaran[[#This Row],[Nama]])-1</f>
        <v>22</v>
      </c>
      <c r="C29" s="117">
        <f>IF(Pembelajaran[[#This Row],[Nama]]="",C28+1,1)</f>
        <v>2</v>
      </c>
      <c r="D29" s="117" t="str">
        <f>CONCATENATE(Pembelajaran[[#This Row],[NoGu]],".",Pembelajaran[[#This Row],[NoMap]])</f>
        <v>22.2</v>
      </c>
      <c r="E29" s="116"/>
      <c r="F29" s="117"/>
      <c r="G29" s="116" t="s">
        <v>3187</v>
      </c>
      <c r="H29" s="129"/>
      <c r="I29" s="129"/>
      <c r="J29" s="129"/>
    </row>
    <row r="30" spans="1:10" ht="12" x14ac:dyDescent="0.25">
      <c r="A30" s="115">
        <f>IF(Pembelajaran[[#This Row],[Nama]]="","",COUNTA(Pembelajaran[[#Headers],[Nama]]:Pembelajaran[[#This Row],[Nama]])-1)</f>
        <v>23</v>
      </c>
      <c r="B30" s="117">
        <f>COUNTA(Pembelajaran[[#Headers],[Nama]]:Pembelajaran[[#This Row],[Nama]])-1</f>
        <v>23</v>
      </c>
      <c r="C30" s="117">
        <f>IF(Pembelajaran[[#This Row],[Nama]]="",C29+1,1)</f>
        <v>1</v>
      </c>
      <c r="D30" s="117" t="str">
        <f>CONCATENATE(Pembelajaran[[#This Row],[NoGu]],".",Pembelajaran[[#This Row],[NoMap]])</f>
        <v>23.1</v>
      </c>
      <c r="E30" s="116" t="s">
        <v>132</v>
      </c>
      <c r="F30" s="117" t="s">
        <v>133</v>
      </c>
      <c r="G30" s="116" t="s">
        <v>3158</v>
      </c>
      <c r="H30" s="129"/>
      <c r="I30" s="129"/>
      <c r="J30" s="129"/>
    </row>
    <row r="31" spans="1:10" ht="12" x14ac:dyDescent="0.25">
      <c r="A31" s="115" t="str">
        <f>IF(Pembelajaran[[#This Row],[Nama]]="","",COUNTA(Pembelajaran[[#Headers],[Nama]]:Pembelajaran[[#This Row],[Nama]])-1)</f>
        <v/>
      </c>
      <c r="B31" s="117">
        <f>COUNTA(Pembelajaran[[#Headers],[Nama]]:Pembelajaran[[#This Row],[Nama]])-1</f>
        <v>23</v>
      </c>
      <c r="C31" s="117">
        <f>IF(Pembelajaran[[#This Row],[Nama]]="",C30+1,1)</f>
        <v>2</v>
      </c>
      <c r="D31" s="117" t="str">
        <f>CONCATENATE(Pembelajaran[[#This Row],[NoGu]],".",Pembelajaran[[#This Row],[NoMap]])</f>
        <v>23.2</v>
      </c>
      <c r="E31" s="116"/>
      <c r="F31" s="117"/>
      <c r="G31" s="116" t="s">
        <v>3186</v>
      </c>
      <c r="H31" s="129"/>
      <c r="I31" s="129"/>
      <c r="J31" s="129"/>
    </row>
    <row r="32" spans="1:10" ht="12" x14ac:dyDescent="0.25">
      <c r="A32" s="115">
        <f>IF(Pembelajaran[[#This Row],[Nama]]="","",COUNTA(Pembelajaran[[#Headers],[Nama]]:Pembelajaran[[#This Row],[Nama]])-1)</f>
        <v>24</v>
      </c>
      <c r="B32" s="117">
        <f>COUNTA(Pembelajaran[[#Headers],[Nama]]:Pembelajaran[[#This Row],[Nama]])-1</f>
        <v>24</v>
      </c>
      <c r="C32" s="117">
        <f>IF(Pembelajaran[[#This Row],[Nama]]="",C31+1,1)</f>
        <v>1</v>
      </c>
      <c r="D32" s="117" t="str">
        <f>CONCATENATE(Pembelajaran[[#This Row],[NoGu]],".",Pembelajaran[[#This Row],[NoMap]])</f>
        <v>24.1</v>
      </c>
      <c r="E32" s="116" t="s">
        <v>135</v>
      </c>
      <c r="F32" s="117" t="s">
        <v>136</v>
      </c>
      <c r="G32" s="116" t="s">
        <v>3186</v>
      </c>
      <c r="H32" s="129"/>
      <c r="I32" s="129"/>
      <c r="J32" s="129"/>
    </row>
    <row r="33" spans="1:10" ht="12" x14ac:dyDescent="0.25">
      <c r="A33" s="115">
        <f>IF(Pembelajaran[[#This Row],[Nama]]="","",COUNTA(Pembelajaran[[#Headers],[Nama]]:Pembelajaran[[#This Row],[Nama]])-1)</f>
        <v>25</v>
      </c>
      <c r="B33" s="117">
        <f>COUNTA(Pembelajaran[[#Headers],[Nama]]:Pembelajaran[[#This Row],[Nama]])-1</f>
        <v>25</v>
      </c>
      <c r="C33" s="117">
        <f>IF(Pembelajaran[[#This Row],[Nama]]="",C32+1,1)</f>
        <v>1</v>
      </c>
      <c r="D33" s="117" t="str">
        <f>CONCATENATE(Pembelajaran[[#This Row],[NoGu]],".",Pembelajaran[[#This Row],[NoMap]])</f>
        <v>25.1</v>
      </c>
      <c r="E33" s="116" t="s">
        <v>1079</v>
      </c>
      <c r="F33" s="117" t="s">
        <v>134</v>
      </c>
      <c r="G33" s="116" t="s">
        <v>3186</v>
      </c>
      <c r="H33" s="129"/>
      <c r="I33" s="129"/>
      <c r="J33" s="129"/>
    </row>
    <row r="34" spans="1:10" ht="12" x14ac:dyDescent="0.25">
      <c r="A34" s="115" t="str">
        <f>IF(Pembelajaran[[#This Row],[Nama]]="","",COUNTA(Pembelajaran[[#Headers],[Nama]]:Pembelajaran[[#This Row],[Nama]])-1)</f>
        <v/>
      </c>
      <c r="B34" s="117">
        <f>COUNTA(Pembelajaran[[#Headers],[Nama]]:Pembelajaran[[#This Row],[Nama]])-1</f>
        <v>25</v>
      </c>
      <c r="C34" s="117">
        <f>IF(Pembelajaran[[#This Row],[Nama]]="",C33+1,1)</f>
        <v>2</v>
      </c>
      <c r="D34" s="117" t="str">
        <f>CONCATENATE(Pembelajaran[[#This Row],[NoGu]],".",Pembelajaran[[#This Row],[NoMap]])</f>
        <v>25.2</v>
      </c>
      <c r="E34" s="116"/>
      <c r="F34" s="117"/>
      <c r="G34" s="116" t="s">
        <v>3187</v>
      </c>
      <c r="H34" s="129"/>
      <c r="I34" s="129"/>
      <c r="J34" s="129"/>
    </row>
    <row r="35" spans="1:10" ht="12" x14ac:dyDescent="0.25">
      <c r="A35" s="115">
        <f>IF(Pembelajaran[[#This Row],[Nama]]="","",COUNTA(Pembelajaran[[#Headers],[Nama]]:Pembelajaran[[#This Row],[Nama]])-1)</f>
        <v>26</v>
      </c>
      <c r="B35" s="117">
        <f>COUNTA(Pembelajaran[[#Headers],[Nama]]:Pembelajaran[[#This Row],[Nama]])-1</f>
        <v>26</v>
      </c>
      <c r="C35" s="117">
        <f>IF(Pembelajaran[[#This Row],[Nama]]="",C34+1,1)</f>
        <v>1</v>
      </c>
      <c r="D35" s="117" t="str">
        <f>CONCATENATE(Pembelajaran[[#This Row],[NoGu]],".",Pembelajaran[[#This Row],[NoMap]])</f>
        <v>26.1</v>
      </c>
      <c r="E35" s="116" t="s">
        <v>2107</v>
      </c>
      <c r="F35" s="117" t="s">
        <v>127</v>
      </c>
      <c r="G35" s="116" t="s">
        <v>3186</v>
      </c>
      <c r="H35" s="129"/>
      <c r="I35" s="129"/>
      <c r="J35" s="129"/>
    </row>
    <row r="36" spans="1:10" ht="12" x14ac:dyDescent="0.25">
      <c r="A36" s="115" t="str">
        <f>IF(Pembelajaran[[#This Row],[Nama]]="","",COUNTA(Pembelajaran[[#Headers],[Nama]]:Pembelajaran[[#This Row],[Nama]])-1)</f>
        <v/>
      </c>
      <c r="B36" s="117">
        <f>COUNTA(Pembelajaran[[#Headers],[Nama]]:Pembelajaran[[#This Row],[Nama]])-1</f>
        <v>26</v>
      </c>
      <c r="C36" s="117">
        <f>IF(Pembelajaran[[#This Row],[Nama]]="",C35+1,1)</f>
        <v>2</v>
      </c>
      <c r="D36" s="117" t="str">
        <f>CONCATENATE(Pembelajaran[[#This Row],[NoGu]],".",Pembelajaran[[#This Row],[NoMap]])</f>
        <v>26.2</v>
      </c>
      <c r="E36" s="116"/>
      <c r="F36" s="117"/>
      <c r="G36" s="116" t="s">
        <v>3166</v>
      </c>
      <c r="H36" s="129"/>
      <c r="I36" s="129"/>
      <c r="J36" s="129"/>
    </row>
    <row r="37" spans="1:10" ht="12" x14ac:dyDescent="0.25">
      <c r="A37" s="115">
        <f>IF(Pembelajaran[[#This Row],[Nama]]="","",COUNTA(Pembelajaran[[#Headers],[Nama]]:Pembelajaran[[#This Row],[Nama]])-1)</f>
        <v>27</v>
      </c>
      <c r="B37" s="117">
        <f>COUNTA(Pembelajaran[[#Headers],[Nama]]:Pembelajaran[[#This Row],[Nama]])-1</f>
        <v>27</v>
      </c>
      <c r="C37" s="117">
        <f>IF(Pembelajaran[[#This Row],[Nama]]="",C36+1,1)</f>
        <v>1</v>
      </c>
      <c r="D37" s="117" t="str">
        <f>CONCATENATE(Pembelajaran[[#This Row],[NoGu]],".",Pembelajaran[[#This Row],[NoMap]])</f>
        <v>27.1</v>
      </c>
      <c r="E37" s="116" t="s">
        <v>125</v>
      </c>
      <c r="F37" s="117" t="s">
        <v>126</v>
      </c>
      <c r="G37" s="116" t="s">
        <v>3186</v>
      </c>
      <c r="H37" s="129"/>
      <c r="I37" s="129"/>
      <c r="J37" s="129"/>
    </row>
    <row r="38" spans="1:10" ht="12" x14ac:dyDescent="0.25">
      <c r="A38" s="115">
        <f>IF(Pembelajaran[[#This Row],[Nama]]="","",COUNTA(Pembelajaran[[#Headers],[Nama]]:Pembelajaran[[#This Row],[Nama]])-1)</f>
        <v>28</v>
      </c>
      <c r="B38" s="117">
        <f>COUNTA(Pembelajaran[[#Headers],[Nama]]:Pembelajaran[[#This Row],[Nama]])-1</f>
        <v>28</v>
      </c>
      <c r="C38" s="117">
        <f>IF(Pembelajaran[[#This Row],[Nama]]="",C37+1,1)</f>
        <v>1</v>
      </c>
      <c r="D38" s="117" t="str">
        <f>CONCATENATE(Pembelajaran[[#This Row],[NoGu]],".",Pembelajaran[[#This Row],[NoMap]])</f>
        <v>28.1</v>
      </c>
      <c r="E38" s="116" t="s">
        <v>128</v>
      </c>
      <c r="F38" s="117" t="s">
        <v>129</v>
      </c>
      <c r="G38" s="116" t="s">
        <v>3186</v>
      </c>
      <c r="H38" s="129"/>
      <c r="I38" s="129"/>
      <c r="J38" s="129"/>
    </row>
    <row r="39" spans="1:10" ht="12" x14ac:dyDescent="0.25">
      <c r="A39" s="115">
        <f>IF(Pembelajaran[[#This Row],[Nama]]="","",COUNTA(Pembelajaran[[#Headers],[Nama]]:Pembelajaran[[#This Row],[Nama]])-1)</f>
        <v>29</v>
      </c>
      <c r="B39" s="117">
        <f>COUNTA(Pembelajaran[[#Headers],[Nama]]:Pembelajaran[[#This Row],[Nama]])-1</f>
        <v>29</v>
      </c>
      <c r="C39" s="117">
        <f>IF(Pembelajaran[[#This Row],[Nama]]="",C38+1,1)</f>
        <v>1</v>
      </c>
      <c r="D39" s="117" t="str">
        <f>CONCATENATE(Pembelajaran[[#This Row],[NoGu]],".",Pembelajaran[[#This Row],[NoMap]])</f>
        <v>29.1</v>
      </c>
      <c r="E39" s="116" t="s">
        <v>50</v>
      </c>
      <c r="F39" s="117" t="s">
        <v>51</v>
      </c>
      <c r="G39" s="116" t="s">
        <v>3188</v>
      </c>
      <c r="H39" s="129"/>
      <c r="I39" s="129"/>
      <c r="J39" s="129"/>
    </row>
    <row r="40" spans="1:10" ht="12" x14ac:dyDescent="0.25">
      <c r="A40" s="115" t="str">
        <f>IF(Pembelajaran[[#This Row],[Nama]]="","",COUNTA(Pembelajaran[[#Headers],[Nama]]:Pembelajaran[[#This Row],[Nama]])-1)</f>
        <v/>
      </c>
      <c r="B40" s="117">
        <f>COUNTA(Pembelajaran[[#Headers],[Nama]]:Pembelajaran[[#This Row],[Nama]])-1</f>
        <v>29</v>
      </c>
      <c r="C40" s="117">
        <f>IF(Pembelajaran[[#This Row],[Nama]]="",C39+1,1)</f>
        <v>2</v>
      </c>
      <c r="D40" s="117" t="str">
        <f>CONCATENATE(Pembelajaran[[#This Row],[NoGu]],".",Pembelajaran[[#This Row],[NoMap]])</f>
        <v>29.2</v>
      </c>
      <c r="E40" s="116"/>
      <c r="F40" s="117"/>
      <c r="G40" s="116" t="s">
        <v>3186</v>
      </c>
      <c r="H40" s="129"/>
      <c r="I40" s="129"/>
      <c r="J40" s="129"/>
    </row>
    <row r="41" spans="1:10" ht="12" x14ac:dyDescent="0.25">
      <c r="A41" s="115" t="str">
        <f>IF(Pembelajaran[[#This Row],[Nama]]="","",COUNTA(Pembelajaran[[#Headers],[Nama]]:Pembelajaran[[#This Row],[Nama]])-1)</f>
        <v/>
      </c>
      <c r="B41" s="117">
        <f>COUNTA(Pembelajaran[[#Headers],[Nama]]:Pembelajaran[[#This Row],[Nama]])-1</f>
        <v>29</v>
      </c>
      <c r="C41" s="117">
        <f>IF(Pembelajaran[[#This Row],[Nama]]="",C40+1,1)</f>
        <v>3</v>
      </c>
      <c r="D41" s="117" t="str">
        <f>CONCATENATE(Pembelajaran[[#This Row],[NoGu]],".",Pembelajaran[[#This Row],[NoMap]])</f>
        <v>29.3</v>
      </c>
      <c r="E41" s="116"/>
      <c r="F41" s="117"/>
      <c r="G41" s="116" t="s">
        <v>3167</v>
      </c>
      <c r="H41" s="129"/>
      <c r="I41" s="129"/>
      <c r="J41" s="129"/>
    </row>
    <row r="42" spans="1:10" ht="12" x14ac:dyDescent="0.25">
      <c r="A42" s="115">
        <f>IF(Pembelajaran[[#This Row],[Nama]]="","",COUNTA(Pembelajaran[[#Headers],[Nama]]:Pembelajaran[[#This Row],[Nama]])-1)</f>
        <v>30</v>
      </c>
      <c r="B42" s="117">
        <f>COUNTA(Pembelajaran[[#Headers],[Nama]]:Pembelajaran[[#This Row],[Nama]])-1</f>
        <v>30</v>
      </c>
      <c r="C42" s="117">
        <f>IF(Pembelajaran[[#This Row],[Nama]]="",C41+1,1)</f>
        <v>1</v>
      </c>
      <c r="D42" s="117" t="str">
        <f>CONCATENATE(Pembelajaran[[#This Row],[NoGu]],".",Pembelajaran[[#This Row],[NoMap]])</f>
        <v>30.1</v>
      </c>
      <c r="E42" s="116" t="s">
        <v>137</v>
      </c>
      <c r="F42" s="117" t="s">
        <v>138</v>
      </c>
      <c r="G42" s="116" t="s">
        <v>3188</v>
      </c>
      <c r="H42" s="129"/>
      <c r="I42" s="129"/>
      <c r="J42" s="129"/>
    </row>
    <row r="43" spans="1:10" ht="12" x14ac:dyDescent="0.25">
      <c r="A43" s="115" t="str">
        <f>IF(Pembelajaran[[#This Row],[Nama]]="","",COUNTA(Pembelajaran[[#Headers],[Nama]]:Pembelajaran[[#This Row],[Nama]])-1)</f>
        <v/>
      </c>
      <c r="B43" s="117">
        <f>COUNTA(Pembelajaran[[#Headers],[Nama]]:Pembelajaran[[#This Row],[Nama]])-1</f>
        <v>30</v>
      </c>
      <c r="C43" s="117">
        <f>IF(Pembelajaran[[#This Row],[Nama]]="",C42+1,1)</f>
        <v>2</v>
      </c>
      <c r="D43" s="117" t="str">
        <f>CONCATENATE(Pembelajaran[[#This Row],[NoGu]],".",Pembelajaran[[#This Row],[NoMap]])</f>
        <v>30.2</v>
      </c>
      <c r="E43" s="116"/>
      <c r="F43" s="117"/>
      <c r="G43" s="116" t="s">
        <v>3186</v>
      </c>
      <c r="H43" s="129"/>
      <c r="I43" s="129"/>
      <c r="J43" s="129"/>
    </row>
    <row r="44" spans="1:10" ht="12" x14ac:dyDescent="0.25">
      <c r="A44" s="115">
        <f>IF(Pembelajaran[[#This Row],[Nama]]="","",COUNTA(Pembelajaran[[#Headers],[Nama]]:Pembelajaran[[#This Row],[Nama]])-1)</f>
        <v>31</v>
      </c>
      <c r="B44" s="117">
        <f>COUNTA(Pembelajaran[[#Headers],[Nama]]:Pembelajaran[[#This Row],[Nama]])-1</f>
        <v>31</v>
      </c>
      <c r="C44" s="117">
        <f>IF(Pembelajaran[[#This Row],[Nama]]="",C43+1,1)</f>
        <v>1</v>
      </c>
      <c r="D44" s="117" t="str">
        <f>CONCATENATE(Pembelajaran[[#This Row],[NoGu]],".",Pembelajaran[[#This Row],[NoMap]])</f>
        <v>31.1</v>
      </c>
      <c r="E44" s="116" t="s">
        <v>84</v>
      </c>
      <c r="F44" s="117" t="s">
        <v>85</v>
      </c>
      <c r="G44" s="116" t="s">
        <v>3158</v>
      </c>
      <c r="H44" s="129"/>
      <c r="I44" s="129"/>
      <c r="J44" s="129"/>
    </row>
    <row r="45" spans="1:10" ht="12" x14ac:dyDescent="0.25">
      <c r="A45" s="115" t="str">
        <f>IF(Pembelajaran[[#This Row],[Nama]]="","",COUNTA(Pembelajaran[[#Headers],[Nama]]:Pembelajaran[[#This Row],[Nama]])-1)</f>
        <v/>
      </c>
      <c r="B45" s="117">
        <f>COUNTA(Pembelajaran[[#Headers],[Nama]]:Pembelajaran[[#This Row],[Nama]])-1</f>
        <v>31</v>
      </c>
      <c r="C45" s="117">
        <f>IF(Pembelajaran[[#This Row],[Nama]]="",C44+1,1)</f>
        <v>2</v>
      </c>
      <c r="D45" s="117" t="str">
        <f>CONCATENATE(Pembelajaran[[#This Row],[NoGu]],".",Pembelajaran[[#This Row],[NoMap]])</f>
        <v>31.2</v>
      </c>
      <c r="E45" s="116"/>
      <c r="F45" s="117"/>
      <c r="G45" s="116" t="s">
        <v>3188</v>
      </c>
      <c r="H45" s="129"/>
      <c r="I45" s="129"/>
      <c r="J45" s="129"/>
    </row>
    <row r="46" spans="1:10" ht="12" x14ac:dyDescent="0.25">
      <c r="A46" s="115" t="str">
        <f>IF(Pembelajaran[[#This Row],[Nama]]="","",COUNTA(Pembelajaran[[#Headers],[Nama]]:Pembelajaran[[#This Row],[Nama]])-1)</f>
        <v/>
      </c>
      <c r="B46" s="117">
        <f>COUNTA(Pembelajaran[[#Headers],[Nama]]:Pembelajaran[[#This Row],[Nama]])-1</f>
        <v>31</v>
      </c>
      <c r="C46" s="117">
        <f>IF(Pembelajaran[[#This Row],[Nama]]="",C45+1,1)</f>
        <v>3</v>
      </c>
      <c r="D46" s="117" t="str">
        <f>CONCATENATE(Pembelajaran[[#This Row],[NoGu]],".",Pembelajaran[[#This Row],[NoMap]])</f>
        <v>31.3</v>
      </c>
      <c r="E46" s="116"/>
      <c r="F46" s="117"/>
      <c r="G46" s="116" t="s">
        <v>3186</v>
      </c>
      <c r="H46" s="129"/>
      <c r="I46" s="129"/>
      <c r="J46" s="129"/>
    </row>
    <row r="47" spans="1:10" ht="12" x14ac:dyDescent="0.25">
      <c r="A47" s="115">
        <f>IF(Pembelajaran[[#This Row],[Nama]]="","",COUNTA(Pembelajaran[[#Headers],[Nama]]:Pembelajaran[[#This Row],[Nama]])-1)</f>
        <v>32</v>
      </c>
      <c r="B47" s="117">
        <f>COUNTA(Pembelajaran[[#Headers],[Nama]]:Pembelajaran[[#This Row],[Nama]])-1</f>
        <v>32</v>
      </c>
      <c r="C47" s="117">
        <f>IF(Pembelajaran[[#This Row],[Nama]]="",C46+1,1)</f>
        <v>1</v>
      </c>
      <c r="D47" s="117" t="str">
        <f>CONCATENATE(Pembelajaran[[#This Row],[NoGu]],".",Pembelajaran[[#This Row],[NoMap]])</f>
        <v>32.1</v>
      </c>
      <c r="E47" s="116" t="s">
        <v>53</v>
      </c>
      <c r="F47" s="117" t="s">
        <v>54</v>
      </c>
      <c r="G47" s="116" t="s">
        <v>3186</v>
      </c>
      <c r="H47" s="129"/>
      <c r="I47" s="129"/>
      <c r="J47" s="129"/>
    </row>
    <row r="48" spans="1:10" ht="12" x14ac:dyDescent="0.25">
      <c r="A48" s="115">
        <f>IF(Pembelajaran[[#This Row],[Nama]]="","",COUNTA(Pembelajaran[[#Headers],[Nama]]:Pembelajaran[[#This Row],[Nama]])-1)</f>
        <v>33</v>
      </c>
      <c r="B48" s="117">
        <f>COUNTA(Pembelajaran[[#Headers],[Nama]]:Pembelajaran[[#This Row],[Nama]])-1</f>
        <v>33</v>
      </c>
      <c r="C48" s="117">
        <f>IF(Pembelajaran[[#This Row],[Nama]]="",C47+1,1)</f>
        <v>1</v>
      </c>
      <c r="D48" s="117" t="str">
        <f>CONCATENATE(Pembelajaran[[#This Row],[NoGu]],".",Pembelajaran[[#This Row],[NoMap]])</f>
        <v>33.1</v>
      </c>
      <c r="E48" s="116" t="s">
        <v>139</v>
      </c>
      <c r="F48" s="117" t="s">
        <v>140</v>
      </c>
      <c r="G48" s="116" t="s">
        <v>3188</v>
      </c>
      <c r="H48" s="129"/>
      <c r="I48" s="129"/>
      <c r="J48" s="129"/>
    </row>
    <row r="49" spans="1:10" ht="12" x14ac:dyDescent="0.25">
      <c r="A49" s="115" t="str">
        <f>IF(Pembelajaran[[#This Row],[Nama]]="","",COUNTA(Pembelajaran[[#Headers],[Nama]]:Pembelajaran[[#This Row],[Nama]])-1)</f>
        <v/>
      </c>
      <c r="B49" s="117">
        <f>COUNTA(Pembelajaran[[#Headers],[Nama]]:Pembelajaran[[#This Row],[Nama]])-1</f>
        <v>33</v>
      </c>
      <c r="C49" s="117">
        <f>IF(Pembelajaran[[#This Row],[Nama]]="",C48+1,1)</f>
        <v>2</v>
      </c>
      <c r="D49" s="117" t="str">
        <f>CONCATENATE(Pembelajaran[[#This Row],[NoGu]],".",Pembelajaran[[#This Row],[NoMap]])</f>
        <v>33.2</v>
      </c>
      <c r="E49" s="116"/>
      <c r="F49" s="117"/>
      <c r="G49" s="116" t="s">
        <v>3186</v>
      </c>
      <c r="H49" s="129"/>
      <c r="I49" s="129"/>
      <c r="J49" s="129"/>
    </row>
    <row r="50" spans="1:10" ht="12" x14ac:dyDescent="0.25">
      <c r="A50" s="115">
        <f>IF(Pembelajaran[[#This Row],[Nama]]="","",COUNTA(Pembelajaran[[#Headers],[Nama]]:Pembelajaran[[#This Row],[Nama]])-1)</f>
        <v>34</v>
      </c>
      <c r="B50" s="118">
        <f>COUNTA(Pembelajaran[[#Headers],[Nama]]:Pembelajaran[[#This Row],[Nama]])-1</f>
        <v>34</v>
      </c>
      <c r="C50" s="118">
        <f>IF(Pembelajaran[[#This Row],[Nama]]="",C49+1,1)</f>
        <v>1</v>
      </c>
      <c r="D50" s="118" t="str">
        <f>CONCATENATE(Pembelajaran[[#This Row],[NoGu]],".",Pembelajaran[[#This Row],[NoMap]])</f>
        <v>34.1</v>
      </c>
      <c r="E50" s="116" t="s">
        <v>33</v>
      </c>
      <c r="F50" s="118" t="s">
        <v>34</v>
      </c>
      <c r="G50" s="116" t="s">
        <v>3162</v>
      </c>
      <c r="H50" s="129"/>
      <c r="I50" s="129"/>
      <c r="J50" s="129"/>
    </row>
    <row r="51" spans="1:10" ht="12" x14ac:dyDescent="0.25">
      <c r="A51" s="115">
        <f>IF(Pembelajaran[[#This Row],[Nama]]="","",COUNTA(Pembelajaran[[#Headers],[Nama]]:Pembelajaran[[#This Row],[Nama]])-1)</f>
        <v>35</v>
      </c>
      <c r="B51" s="117">
        <f>COUNTA(Pembelajaran[[#Headers],[Nama]]:Pembelajaran[[#This Row],[Nama]])-1</f>
        <v>35</v>
      </c>
      <c r="C51" s="117">
        <f>IF(Pembelajaran[[#This Row],[Nama]]="",C50+1,1)</f>
        <v>1</v>
      </c>
      <c r="D51" s="117" t="str">
        <f>CONCATENATE(Pembelajaran[[#This Row],[NoGu]],".",Pembelajaran[[#This Row],[NoMap]])</f>
        <v>35.1</v>
      </c>
      <c r="E51" s="116" t="s">
        <v>596</v>
      </c>
      <c r="F51" s="117" t="s">
        <v>597</v>
      </c>
      <c r="G51" s="116" t="s">
        <v>3155</v>
      </c>
      <c r="H51" s="129"/>
      <c r="I51" s="129"/>
      <c r="J51" s="129"/>
    </row>
    <row r="52" spans="1:10" ht="12" x14ac:dyDescent="0.25">
      <c r="A52" s="115">
        <f>IF(Pembelajaran[[#This Row],[Nama]]="","",COUNTA(Pembelajaran[[#Headers],[Nama]]:Pembelajaran[[#This Row],[Nama]])-1)</f>
        <v>36</v>
      </c>
      <c r="B52" s="117">
        <f>COUNTA(Pembelajaran[[#Headers],[Nama]]:Pembelajaran[[#This Row],[Nama]])-1</f>
        <v>36</v>
      </c>
      <c r="C52" s="117">
        <f>IF(Pembelajaran[[#This Row],[Nama]]="",C51+1,1)</f>
        <v>1</v>
      </c>
      <c r="D52" s="117" t="str">
        <f>CONCATENATE(Pembelajaran[[#This Row],[NoGu]],".",Pembelajaran[[#This Row],[NoMap]])</f>
        <v>36.1</v>
      </c>
      <c r="E52" s="116" t="s">
        <v>146</v>
      </c>
      <c r="F52" s="117" t="s">
        <v>147</v>
      </c>
      <c r="G52" s="116" t="s">
        <v>3159</v>
      </c>
      <c r="H52" s="129"/>
      <c r="I52" s="129"/>
      <c r="J52" s="129"/>
    </row>
    <row r="53" spans="1:10" ht="12" x14ac:dyDescent="0.25">
      <c r="A53" s="115">
        <f>IF(Pembelajaran[[#This Row],[Nama]]="","",COUNTA(Pembelajaran[[#Headers],[Nama]]:Pembelajaran[[#This Row],[Nama]])-1)</f>
        <v>37</v>
      </c>
      <c r="B53" s="117">
        <f>COUNTA(Pembelajaran[[#Headers],[Nama]]:Pembelajaran[[#This Row],[Nama]])-1</f>
        <v>37</v>
      </c>
      <c r="C53" s="117">
        <f>IF(Pembelajaran[[#This Row],[Nama]]="",C52+1,1)</f>
        <v>1</v>
      </c>
      <c r="D53" s="117" t="str">
        <f>CONCATENATE(Pembelajaran[[#This Row],[NoGu]],".",Pembelajaran[[#This Row],[NoMap]])</f>
        <v>37.1</v>
      </c>
      <c r="E53" s="116" t="s">
        <v>148</v>
      </c>
      <c r="F53" s="117" t="s">
        <v>149</v>
      </c>
      <c r="G53" s="116" t="s">
        <v>3150</v>
      </c>
      <c r="H53" s="129"/>
      <c r="I53" s="129"/>
      <c r="J53" s="129"/>
    </row>
    <row r="54" spans="1:10" ht="12" x14ac:dyDescent="0.25">
      <c r="A54" s="115">
        <f>IF(Pembelajaran[[#This Row],[Nama]]="","",COUNTA(Pembelajaran[[#Headers],[Nama]]:Pembelajaran[[#This Row],[Nama]])-1)</f>
        <v>38</v>
      </c>
      <c r="B54" s="117">
        <f>COUNTA(Pembelajaran[[#Headers],[Nama]]:Pembelajaran[[#This Row],[Nama]])-1</f>
        <v>38</v>
      </c>
      <c r="C54" s="117">
        <f>IF(Pembelajaran[[#This Row],[Nama]]="",C53+1,1)</f>
        <v>1</v>
      </c>
      <c r="D54" s="117" t="str">
        <f>CONCATENATE(Pembelajaran[[#This Row],[NoGu]],".",Pembelajaran[[#This Row],[NoMap]])</f>
        <v>38.1</v>
      </c>
      <c r="E54" s="116" t="s">
        <v>115</v>
      </c>
      <c r="F54" s="117" t="s">
        <v>150</v>
      </c>
      <c r="G54" s="116" t="s">
        <v>3160</v>
      </c>
      <c r="H54" s="129"/>
      <c r="I54" s="129"/>
      <c r="J54" s="129"/>
    </row>
    <row r="55" spans="1:10" ht="12" x14ac:dyDescent="0.25">
      <c r="A55" s="115">
        <f>IF(Pembelajaran[[#This Row],[Nama]]="","",COUNTA(Pembelajaran[[#Headers],[Nama]]:Pembelajaran[[#This Row],[Nama]])-1)</f>
        <v>39</v>
      </c>
      <c r="B55" s="117">
        <f>COUNTA(Pembelajaran[[#Headers],[Nama]]:Pembelajaran[[#This Row],[Nama]])-1</f>
        <v>39</v>
      </c>
      <c r="C55" s="117">
        <f>IF(Pembelajaran[[#This Row],[Nama]]="",C54+1,1)</f>
        <v>1</v>
      </c>
      <c r="D55" s="117" t="str">
        <f>CONCATENATE(Pembelajaran[[#This Row],[NoGu]],".",Pembelajaran[[#This Row],[NoMap]])</f>
        <v>39.1</v>
      </c>
      <c r="E55" s="116" t="s">
        <v>73</v>
      </c>
      <c r="F55" s="117" t="s">
        <v>1087</v>
      </c>
      <c r="G55" s="116" t="s">
        <v>3154</v>
      </c>
      <c r="H55" s="129"/>
      <c r="I55" s="129"/>
      <c r="J55" s="129"/>
    </row>
    <row r="56" spans="1:10" ht="12" x14ac:dyDescent="0.25">
      <c r="A56" s="115">
        <f>IF(Pembelajaran[[#This Row],[Nama]]="","",COUNTA(Pembelajaran[[#Headers],[Nama]]:Pembelajaran[[#This Row],[Nama]])-1)</f>
        <v>40</v>
      </c>
      <c r="B56" s="117">
        <f>COUNTA(Pembelajaran[[#Headers],[Nama]]:Pembelajaran[[#This Row],[Nama]])-1</f>
        <v>40</v>
      </c>
      <c r="C56" s="117">
        <f>IF(Pembelajaran[[#This Row],[Nama]]="",C55+1,1)</f>
        <v>1</v>
      </c>
      <c r="D56" s="117" t="str">
        <f>CONCATENATE(Pembelajaran[[#This Row],[NoGu]],".",Pembelajaran[[#This Row],[NoMap]])</f>
        <v>40.1</v>
      </c>
      <c r="E56" s="116" t="s">
        <v>1085</v>
      </c>
      <c r="F56" s="117" t="s">
        <v>1086</v>
      </c>
      <c r="G56" s="116" t="s">
        <v>3160</v>
      </c>
      <c r="H56" s="129"/>
      <c r="I56" s="129"/>
      <c r="J56" s="129"/>
    </row>
    <row r="57" spans="1:10" ht="12" x14ac:dyDescent="0.25">
      <c r="A57" s="115">
        <f>IF(Pembelajaran[[#This Row],[Nama]]="","",COUNTA(Pembelajaran[[#Headers],[Nama]]:Pembelajaran[[#This Row],[Nama]])-1)</f>
        <v>41</v>
      </c>
      <c r="B57" s="117">
        <f>COUNTA(Pembelajaran[[#Headers],[Nama]]:Pembelajaran[[#This Row],[Nama]])-1</f>
        <v>41</v>
      </c>
      <c r="C57" s="117">
        <f>IF(Pembelajaran[[#This Row],[Nama]]="",C56+1,1)</f>
        <v>1</v>
      </c>
      <c r="D57" s="117" t="str">
        <f>CONCATENATE(Pembelajaran[[#This Row],[NoGu]],".",Pembelajaran[[#This Row],[NoMap]])</f>
        <v>41.1</v>
      </c>
      <c r="E57" s="116" t="s">
        <v>112</v>
      </c>
      <c r="F57" s="117" t="s">
        <v>1078</v>
      </c>
      <c r="G57" s="116" t="s">
        <v>3154</v>
      </c>
      <c r="H57" s="129"/>
      <c r="I57" s="129"/>
      <c r="J57" s="129"/>
    </row>
    <row r="58" spans="1:10" ht="12" x14ac:dyDescent="0.25">
      <c r="A58" s="115">
        <f>IF(Pembelajaran[[#This Row],[Nama]]="","",COUNTA(Pembelajaran[[#Headers],[Nama]]:Pembelajaran[[#This Row],[Nama]])-1)</f>
        <v>42</v>
      </c>
      <c r="B58" s="117">
        <f>COUNTA(Pembelajaran[[#Headers],[Nama]]:Pembelajaran[[#This Row],[Nama]])-1</f>
        <v>42</v>
      </c>
      <c r="C58" s="117">
        <f>IF(Pembelajaran[[#This Row],[Nama]]="",C57+1,1)</f>
        <v>1</v>
      </c>
      <c r="D58" s="117" t="str">
        <f>CONCATENATE(Pembelajaran[[#This Row],[NoGu]],".",Pembelajaran[[#This Row],[NoMap]])</f>
        <v>42.1</v>
      </c>
      <c r="E58" s="116" t="s">
        <v>1092</v>
      </c>
      <c r="F58" s="117" t="s">
        <v>1093</v>
      </c>
      <c r="G58" s="116" t="s">
        <v>3152</v>
      </c>
      <c r="H58" s="129"/>
      <c r="I58" s="129"/>
      <c r="J58" s="129"/>
    </row>
    <row r="59" spans="1:10" ht="12" x14ac:dyDescent="0.25">
      <c r="A59" s="115">
        <f>IF(Pembelajaran[[#This Row],[Nama]]="","",COUNTA(Pembelajaran[[#Headers],[Nama]]:Pembelajaran[[#This Row],[Nama]])-1)</f>
        <v>43</v>
      </c>
      <c r="B59" s="117">
        <f>COUNTA(Pembelajaran[[#Headers],[Nama]]:Pembelajaran[[#This Row],[Nama]])-1</f>
        <v>43</v>
      </c>
      <c r="C59" s="117">
        <f>IF(Pembelajaran[[#This Row],[Nama]]="",C58+1,1)</f>
        <v>1</v>
      </c>
      <c r="D59" s="117" t="str">
        <f>CONCATENATE(Pembelajaran[[#This Row],[NoGu]],".",Pembelajaran[[#This Row],[NoMap]])</f>
        <v>43.1</v>
      </c>
      <c r="E59" s="116" t="s">
        <v>64</v>
      </c>
      <c r="F59" s="117" t="s">
        <v>2112</v>
      </c>
      <c r="G59" s="116" t="s">
        <v>3153</v>
      </c>
      <c r="H59" s="129"/>
      <c r="I59" s="129"/>
      <c r="J59" s="129"/>
    </row>
    <row r="60" spans="1:10" ht="12" x14ac:dyDescent="0.25">
      <c r="A60" s="115">
        <f>IF(Pembelajaran[[#This Row],[Nama]]="","",COUNTA(Pembelajaran[[#Headers],[Nama]]:Pembelajaran[[#This Row],[Nama]])-1)</f>
        <v>44</v>
      </c>
      <c r="B60" s="117">
        <f>COUNTA(Pembelajaran[[#Headers],[Nama]]:Pembelajaran[[#This Row],[Nama]])-1</f>
        <v>44</v>
      </c>
      <c r="C60" s="117">
        <f>IF(Pembelajaran[[#This Row],[Nama]]="",C59+1,1)</f>
        <v>1</v>
      </c>
      <c r="D60" s="117" t="str">
        <f>CONCATENATE(Pembelajaran[[#This Row],[NoGu]],".",Pembelajaran[[#This Row],[NoMap]])</f>
        <v>44.1</v>
      </c>
      <c r="E60" s="116" t="s">
        <v>2108</v>
      </c>
      <c r="F60" s="117" t="s">
        <v>2113</v>
      </c>
      <c r="G60" s="116" t="s">
        <v>3154</v>
      </c>
      <c r="H60" s="129"/>
      <c r="I60" s="129"/>
      <c r="J60" s="129"/>
    </row>
    <row r="61" spans="1:10" ht="12" x14ac:dyDescent="0.25">
      <c r="A61" s="115">
        <f>IF(Pembelajaran[[#This Row],[Nama]]="","",COUNTA(Pembelajaran[[#Headers],[Nama]]:Pembelajaran[[#This Row],[Nama]])-1)</f>
        <v>45</v>
      </c>
      <c r="B61" s="117">
        <f>COUNTA(Pembelajaran[[#Headers],[Nama]]:Pembelajaran[[#This Row],[Nama]])-1</f>
        <v>45</v>
      </c>
      <c r="C61" s="117">
        <f>IF(Pembelajaran[[#This Row],[Nama]]="",C60+1,1)</f>
        <v>1</v>
      </c>
      <c r="D61" s="117" t="str">
        <f>CONCATENATE(Pembelajaran[[#This Row],[NoGu]],".",Pembelajaran[[#This Row],[NoMap]])</f>
        <v>45.1</v>
      </c>
      <c r="E61" s="116" t="s">
        <v>2109</v>
      </c>
      <c r="F61" s="117" t="s">
        <v>2114</v>
      </c>
      <c r="G61" s="116" t="s">
        <v>3153</v>
      </c>
      <c r="H61" s="129"/>
      <c r="I61" s="129"/>
      <c r="J61" s="129"/>
    </row>
    <row r="62" spans="1:10" ht="12" x14ac:dyDescent="0.25">
      <c r="A62" s="115" t="str">
        <f>IF(Pembelajaran[[#This Row],[Nama]]="","",COUNTA(Pembelajaran[[#Headers],[Nama]]:Pembelajaran[[#This Row],[Nama]])-1)</f>
        <v/>
      </c>
      <c r="B62" s="117">
        <f>COUNTA(Pembelajaran[[#Headers],[Nama]]:Pembelajaran[[#This Row],[Nama]])-1</f>
        <v>45</v>
      </c>
      <c r="C62" s="117">
        <f>IF(Pembelajaran[[#This Row],[Nama]]="",C61+1,1)</f>
        <v>2</v>
      </c>
      <c r="D62" s="117" t="str">
        <f>CONCATENATE(Pembelajaran[[#This Row],[NoGu]],".",Pembelajaran[[#This Row],[NoMap]])</f>
        <v>45.2</v>
      </c>
      <c r="E62" s="116"/>
      <c r="F62" s="117"/>
      <c r="G62" s="116" t="s">
        <v>3187</v>
      </c>
      <c r="H62" s="129"/>
      <c r="I62" s="129"/>
      <c r="J62" s="129"/>
    </row>
    <row r="63" spans="1:10" ht="12" x14ac:dyDescent="0.25">
      <c r="A63" s="115">
        <f>IF(Pembelajaran[[#This Row],[Nama]]="","",COUNTA(Pembelajaran[[#Headers],[Nama]]:Pembelajaran[[#This Row],[Nama]])-1)</f>
        <v>46</v>
      </c>
      <c r="B63" s="117">
        <f>COUNTA(Pembelajaran[[#Headers],[Nama]]:Pembelajaran[[#This Row],[Nama]])-1</f>
        <v>46</v>
      </c>
      <c r="C63" s="117">
        <f>IF(Pembelajaran[[#This Row],[Nama]]="",C62+1,1)</f>
        <v>1</v>
      </c>
      <c r="D63" s="117" t="str">
        <f>CONCATENATE(Pembelajaran[[#This Row],[NoGu]],".",Pembelajaran[[#This Row],[NoMap]])</f>
        <v>46.1</v>
      </c>
      <c r="E63" s="116" t="s">
        <v>2110</v>
      </c>
      <c r="F63" s="117" t="s">
        <v>2115</v>
      </c>
      <c r="G63" s="116" t="s">
        <v>3154</v>
      </c>
      <c r="H63" s="129"/>
      <c r="I63" s="129"/>
      <c r="J63" s="129"/>
    </row>
    <row r="64" spans="1:10" ht="12" x14ac:dyDescent="0.25">
      <c r="A64" s="115">
        <f>IF(Pembelajaran[[#This Row],[Nama]]="","",COUNTA(Pembelajaran[[#Headers],[Nama]]:Pembelajaran[[#This Row],[Nama]])-1)</f>
        <v>47</v>
      </c>
      <c r="B64" s="117">
        <f>COUNTA(Pembelajaran[[#Headers],[Nama]]:Pembelajaran[[#This Row],[Nama]])-1</f>
        <v>47</v>
      </c>
      <c r="C64" s="117">
        <f>IF(Pembelajaran[[#This Row],[Nama]]="",C63+1,1)</f>
        <v>1</v>
      </c>
      <c r="D64" s="117" t="str">
        <f>CONCATENATE(Pembelajaran[[#This Row],[NoGu]],".",Pembelajaran[[#This Row],[NoMap]])</f>
        <v>47.1</v>
      </c>
      <c r="E64" s="116" t="s">
        <v>67</v>
      </c>
      <c r="F64" s="117" t="s">
        <v>68</v>
      </c>
      <c r="G64" s="116" t="s">
        <v>3186</v>
      </c>
      <c r="H64" s="129"/>
      <c r="I64" s="129"/>
      <c r="J64" s="129"/>
    </row>
    <row r="65" spans="1:10" ht="12" x14ac:dyDescent="0.25">
      <c r="A65" s="115">
        <f>IF(Pembelajaran[[#This Row],[Nama]]="","",COUNTA(Pembelajaran[[#Headers],[Nama]]:Pembelajaran[[#This Row],[Nama]])-1)</f>
        <v>48</v>
      </c>
      <c r="B65" s="117">
        <f>COUNTA(Pembelajaran[[#Headers],[Nama]]:Pembelajaran[[#This Row],[Nama]])-1</f>
        <v>48</v>
      </c>
      <c r="C65" s="117">
        <f>IF(Pembelajaran[[#This Row],[Nama]]="",C64+1,1)</f>
        <v>1</v>
      </c>
      <c r="D65" s="117" t="str">
        <f>CONCATENATE(Pembelajaran[[#This Row],[NoGu]],".",Pembelajaran[[#This Row],[NoMap]])</f>
        <v>48.1</v>
      </c>
      <c r="E65" s="116" t="s">
        <v>123</v>
      </c>
      <c r="F65" s="117" t="s">
        <v>124</v>
      </c>
      <c r="G65" s="116" t="s">
        <v>3186</v>
      </c>
      <c r="H65" s="129"/>
      <c r="I65" s="129"/>
      <c r="J65" s="129"/>
    </row>
    <row r="66" spans="1:10" ht="12" x14ac:dyDescent="0.25">
      <c r="A66" s="115" t="str">
        <f>IF(Pembelajaran[[#This Row],[Nama]]="","",COUNTA(Pembelajaran[[#Headers],[Nama]]:Pembelajaran[[#This Row],[Nama]])-1)</f>
        <v/>
      </c>
      <c r="B66" s="117">
        <f>COUNTA(Pembelajaran[[#Headers],[Nama]]:Pembelajaran[[#This Row],[Nama]])-1</f>
        <v>48</v>
      </c>
      <c r="C66" s="117">
        <f>IF(Pembelajaran[[#This Row],[Nama]]="",C65+1,1)</f>
        <v>2</v>
      </c>
      <c r="D66" s="117" t="str">
        <f>CONCATENATE(Pembelajaran[[#This Row],[NoGu]],".",Pembelajaran[[#This Row],[NoMap]])</f>
        <v>48.2</v>
      </c>
      <c r="E66" s="116"/>
      <c r="F66" s="117"/>
      <c r="G66" s="116" t="s">
        <v>3164</v>
      </c>
      <c r="H66" s="129"/>
      <c r="I66" s="129"/>
      <c r="J66" s="129"/>
    </row>
    <row r="67" spans="1:10" ht="12" x14ac:dyDescent="0.25">
      <c r="A67" s="115">
        <f>IF(Pembelajaran[[#This Row],[Nama]]="","",COUNTA(Pembelajaran[[#Headers],[Nama]]:Pembelajaran[[#This Row],[Nama]])-1)</f>
        <v>49</v>
      </c>
      <c r="B67" s="117">
        <f>COUNTA(Pembelajaran[[#Headers],[Nama]]:Pembelajaran[[#This Row],[Nama]])-1</f>
        <v>49</v>
      </c>
      <c r="C67" s="117">
        <f>IF(Pembelajaran[[#This Row],[Nama]]="",C66+1,1)</f>
        <v>1</v>
      </c>
      <c r="D67" s="117" t="str">
        <f>CONCATENATE(Pembelajaran[[#This Row],[NoGu]],".",Pembelajaran[[#This Row],[NoMap]])</f>
        <v>49.1</v>
      </c>
      <c r="E67" s="116" t="s">
        <v>1082</v>
      </c>
      <c r="F67" s="117" t="s">
        <v>1083</v>
      </c>
      <c r="G67" s="116" t="s">
        <v>3153</v>
      </c>
      <c r="H67" s="129"/>
      <c r="I67" s="129"/>
      <c r="J67" s="129"/>
    </row>
    <row r="68" spans="1:10" ht="12" x14ac:dyDescent="0.25">
      <c r="A68" s="115" t="str">
        <f>IF(Pembelajaran[[#This Row],[Nama]]="","",COUNTA(Pembelajaran[[#Headers],[Nama]]:Pembelajaran[[#This Row],[Nama]])-1)</f>
        <v/>
      </c>
      <c r="B68" s="117">
        <f>COUNTA(Pembelajaran[[#Headers],[Nama]]:Pembelajaran[[#This Row],[Nama]])-1</f>
        <v>49</v>
      </c>
      <c r="C68" s="117">
        <f>IF(Pembelajaran[[#This Row],[Nama]]="",C67+1,1)</f>
        <v>2</v>
      </c>
      <c r="D68" s="117" t="str">
        <f>CONCATENATE(Pembelajaran[[#This Row],[NoGu]],".",Pembelajaran[[#This Row],[NoMap]])</f>
        <v>49.2</v>
      </c>
      <c r="E68" s="116"/>
      <c r="F68" s="117"/>
      <c r="G68" s="116" t="s">
        <v>3186</v>
      </c>
      <c r="H68" s="129"/>
      <c r="I68" s="129"/>
      <c r="J68" s="129"/>
    </row>
    <row r="69" spans="1:10" ht="12" x14ac:dyDescent="0.25">
      <c r="A69" s="115" t="str">
        <f>IF(Pembelajaran[[#This Row],[Nama]]="","",COUNTA(Pembelajaran[[#Headers],[Nama]]:Pembelajaran[[#This Row],[Nama]])-1)</f>
        <v/>
      </c>
      <c r="B69" s="117">
        <f>COUNTA(Pembelajaran[[#Headers],[Nama]]:Pembelajaran[[#This Row],[Nama]])-1</f>
        <v>49</v>
      </c>
      <c r="C69" s="117">
        <f>IF(Pembelajaran[[#This Row],[Nama]]="",C68+1,1)</f>
        <v>3</v>
      </c>
      <c r="D69" s="117" t="str">
        <f>CONCATENATE(Pembelajaran[[#This Row],[NoGu]],".",Pembelajaran[[#This Row],[NoMap]])</f>
        <v>49.3</v>
      </c>
      <c r="E69" s="116"/>
      <c r="F69" s="117"/>
      <c r="G69" s="116" t="s">
        <v>3158</v>
      </c>
      <c r="H69" s="129"/>
      <c r="I69" s="129"/>
      <c r="J69" s="129"/>
    </row>
    <row r="70" spans="1:10" ht="12" x14ac:dyDescent="0.25">
      <c r="A70" s="115">
        <f>IF(Pembelajaran[[#This Row],[Nama]]="","",COUNTA(Pembelajaran[[#Headers],[Nama]]:Pembelajaran[[#This Row],[Nama]])-1)</f>
        <v>50</v>
      </c>
      <c r="B70" s="117">
        <f>COUNTA(Pembelajaran[[#Headers],[Nama]]:Pembelajaran[[#This Row],[Nama]])-1</f>
        <v>50</v>
      </c>
      <c r="C70" s="117">
        <f>IF(Pembelajaran[[#This Row],[Nama]]="",C69+1,1)</f>
        <v>1</v>
      </c>
      <c r="D70" s="117" t="str">
        <f>CONCATENATE(Pembelajaran[[#This Row],[NoGu]],".",Pembelajaran[[#This Row],[NoMap]])</f>
        <v>50.1</v>
      </c>
      <c r="E70" s="116" t="s">
        <v>58</v>
      </c>
      <c r="F70" s="117" t="s">
        <v>59</v>
      </c>
      <c r="G70" s="116" t="s">
        <v>3158</v>
      </c>
      <c r="H70" s="129"/>
      <c r="I70" s="129"/>
      <c r="J70" s="129"/>
    </row>
    <row r="71" spans="1:10" ht="12" x14ac:dyDescent="0.25">
      <c r="A71" s="115" t="str">
        <f>IF(Pembelajaran[[#This Row],[Nama]]="","",COUNTA(Pembelajaran[[#Headers],[Nama]]:Pembelajaran[[#This Row],[Nama]])-1)</f>
        <v/>
      </c>
      <c r="B71" s="117">
        <f>COUNTA(Pembelajaran[[#Headers],[Nama]]:Pembelajaran[[#This Row],[Nama]])-1</f>
        <v>50</v>
      </c>
      <c r="C71" s="117">
        <f>IF(Pembelajaran[[#This Row],[Nama]]="",C70+1,1)</f>
        <v>2</v>
      </c>
      <c r="D71" s="117" t="str">
        <f>CONCATENATE(Pembelajaran[[#This Row],[NoGu]],".",Pembelajaran[[#This Row],[NoMap]])</f>
        <v>50.2</v>
      </c>
      <c r="E71" s="116"/>
      <c r="F71" s="117"/>
      <c r="G71" s="116" t="s">
        <v>3186</v>
      </c>
      <c r="H71" s="129"/>
      <c r="I71" s="129"/>
      <c r="J71" s="129"/>
    </row>
    <row r="72" spans="1:10" ht="12" x14ac:dyDescent="0.25">
      <c r="A72" s="115">
        <f>IF(Pembelajaran[[#This Row],[Nama]]="","",COUNTA(Pembelajaran[[#Headers],[Nama]]:Pembelajaran[[#This Row],[Nama]])-1)</f>
        <v>51</v>
      </c>
      <c r="B72" s="117">
        <f>COUNTA(Pembelajaran[[#Headers],[Nama]]:Pembelajaran[[#This Row],[Nama]])-1</f>
        <v>51</v>
      </c>
      <c r="C72" s="117">
        <f>IF(Pembelajaran[[#This Row],[Nama]]="",C71+1,1)</f>
        <v>1</v>
      </c>
      <c r="D72" s="117" t="str">
        <f>CONCATENATE(Pembelajaran[[#This Row],[NoGu]],".",Pembelajaran[[#This Row],[NoMap]])</f>
        <v>51.1</v>
      </c>
      <c r="E72" s="116" t="s">
        <v>60</v>
      </c>
      <c r="F72" s="117" t="s">
        <v>61</v>
      </c>
      <c r="G72" s="116" t="s">
        <v>3186</v>
      </c>
      <c r="H72" s="129"/>
      <c r="I72" s="129"/>
      <c r="J72" s="129"/>
    </row>
    <row r="73" spans="1:10" ht="12" x14ac:dyDescent="0.25">
      <c r="A73" s="115"/>
      <c r="B73" s="117">
        <f>COUNTA(Pembelajaran[[#Headers],[Nama]]:Pembelajaran[[#This Row],[Nama]])-1</f>
        <v>51</v>
      </c>
      <c r="C73" s="117">
        <f>IF(Pembelajaran[[#This Row],[Nama]]="",C72+1,1)</f>
        <v>2</v>
      </c>
      <c r="D73" s="117" t="str">
        <f>CONCATENATE(Pembelajaran[[#This Row],[NoGu]],".",Pembelajaran[[#This Row],[NoMap]])</f>
        <v>51.2</v>
      </c>
      <c r="E73" s="116"/>
      <c r="F73" s="117"/>
      <c r="G73" s="116" t="s">
        <v>3187</v>
      </c>
      <c r="H73" s="129"/>
      <c r="I73" s="129"/>
      <c r="J73" s="129"/>
    </row>
    <row r="74" spans="1:10" ht="12" x14ac:dyDescent="0.25">
      <c r="A74" s="115">
        <f>IF(Pembelajaran[[#This Row],[Nama]]="","",COUNTA(Pembelajaran[[#Headers],[Nama]]:Pembelajaran[[#This Row],[Nama]])-1)</f>
        <v>52</v>
      </c>
      <c r="B74" s="117">
        <f>COUNTA(Pembelajaran[[#Headers],[Nama]]:Pembelajaran[[#This Row],[Nama]])-1</f>
        <v>52</v>
      </c>
      <c r="C74" s="117">
        <f>IF(Pembelajaran[[#This Row],[Nama]]="",C73+1,1)</f>
        <v>1</v>
      </c>
      <c r="D74" s="117" t="str">
        <f>CONCATENATE(Pembelajaran[[#This Row],[NoGu]],".",Pembelajaran[[#This Row],[NoMap]])</f>
        <v>52.1</v>
      </c>
      <c r="E74" s="116" t="s">
        <v>599</v>
      </c>
      <c r="F74" s="117" t="s">
        <v>601</v>
      </c>
      <c r="G74" s="116" t="s">
        <v>3188</v>
      </c>
      <c r="H74" s="129"/>
      <c r="I74" s="129"/>
      <c r="J74" s="129"/>
    </row>
    <row r="75" spans="1:10" ht="12" x14ac:dyDescent="0.25">
      <c r="A75" s="115" t="str">
        <f>IF(Pembelajaran[[#This Row],[Nama]]="","",COUNTA(Pembelajaran[[#Headers],[Nama]]:Pembelajaran[[#This Row],[Nama]])-1)</f>
        <v/>
      </c>
      <c r="B75" s="117">
        <f>COUNTA(Pembelajaran[[#Headers],[Nama]]:Pembelajaran[[#This Row],[Nama]])-1</f>
        <v>52</v>
      </c>
      <c r="C75" s="117">
        <f>IF(Pembelajaran[[#This Row],[Nama]]="",C74+1,1)</f>
        <v>2</v>
      </c>
      <c r="D75" s="117" t="str">
        <f>CONCATENATE(Pembelajaran[[#This Row],[NoGu]],".",Pembelajaran[[#This Row],[NoMap]])</f>
        <v>52.2</v>
      </c>
      <c r="E75" s="116"/>
      <c r="F75" s="117"/>
      <c r="G75" s="116" t="s">
        <v>3186</v>
      </c>
      <c r="H75" s="129"/>
      <c r="I75" s="129"/>
      <c r="J75" s="129"/>
    </row>
    <row r="76" spans="1:10" ht="12" x14ac:dyDescent="0.25">
      <c r="A76" s="115">
        <f>IF(Pembelajaran[[#This Row],[Nama]]="","",COUNTA(Pembelajaran[[#Headers],[Nama]]:Pembelajaran[[#This Row],[Nama]])-1)</f>
        <v>53</v>
      </c>
      <c r="B76" s="117">
        <f>COUNTA(Pembelajaran[[#Headers],[Nama]]:Pembelajaran[[#This Row],[Nama]])-1</f>
        <v>53</v>
      </c>
      <c r="C76" s="117">
        <f>IF(Pembelajaran[[#This Row],[Nama]]="",C75+1,1)</f>
        <v>1</v>
      </c>
      <c r="D76" s="117" t="str">
        <f>CONCATENATE(Pembelajaran[[#This Row],[NoGu]],".",Pembelajaran[[#This Row],[NoMap]])</f>
        <v>53.1</v>
      </c>
      <c r="E76" s="116" t="s">
        <v>56</v>
      </c>
      <c r="F76" s="117" t="s">
        <v>57</v>
      </c>
      <c r="G76" s="116" t="s">
        <v>3188</v>
      </c>
      <c r="H76" s="129"/>
      <c r="I76" s="129"/>
      <c r="J76" s="129"/>
    </row>
    <row r="77" spans="1:10" ht="12" x14ac:dyDescent="0.25">
      <c r="A77" s="115" t="str">
        <f>IF(Pembelajaran[[#This Row],[Nama]]="","",COUNTA(Pembelajaran[[#Headers],[Nama]]:Pembelajaran[[#This Row],[Nama]])-1)</f>
        <v/>
      </c>
      <c r="B77" s="117">
        <f>COUNTA(Pembelajaran[[#Headers],[Nama]]:Pembelajaran[[#This Row],[Nama]])-1</f>
        <v>53</v>
      </c>
      <c r="C77" s="117">
        <f>IF(Pembelajaran[[#This Row],[Nama]]="",C76+1,1)</f>
        <v>2</v>
      </c>
      <c r="D77" s="117" t="str">
        <f>CONCATENATE(Pembelajaran[[#This Row],[NoGu]],".",Pembelajaran[[#This Row],[NoMap]])</f>
        <v>53.2</v>
      </c>
      <c r="E77" s="116"/>
      <c r="F77" s="117"/>
      <c r="G77" s="116" t="s">
        <v>3186</v>
      </c>
      <c r="H77" s="129"/>
      <c r="I77" s="129"/>
      <c r="J77" s="129"/>
    </row>
    <row r="78" spans="1:10" ht="12" x14ac:dyDescent="0.25">
      <c r="A78" s="115">
        <f>IF(Pembelajaran[[#This Row],[Nama]]="","",COUNTA(Pembelajaran[[#Headers],[Nama]]:Pembelajaran[[#This Row],[Nama]])-1)</f>
        <v>54</v>
      </c>
      <c r="B78" s="117">
        <f>COUNTA(Pembelajaran[[#Headers],[Nama]]:Pembelajaran[[#This Row],[Nama]])-1</f>
        <v>54</v>
      </c>
      <c r="C78" s="117">
        <f>IF(Pembelajaran[[#This Row],[Nama]]="",C77+1,1)</f>
        <v>1</v>
      </c>
      <c r="D78" s="117" t="str">
        <f>CONCATENATE(Pembelajaran[[#This Row],[NoGu]],".",Pembelajaran[[#This Row],[NoMap]])</f>
        <v>54.1</v>
      </c>
      <c r="E78" s="116" t="s">
        <v>130</v>
      </c>
      <c r="F78" s="117" t="s">
        <v>131</v>
      </c>
      <c r="G78" s="116" t="s">
        <v>3186</v>
      </c>
      <c r="H78" s="129"/>
      <c r="I78" s="129"/>
      <c r="J78" s="129"/>
    </row>
    <row r="79" spans="1:10" ht="12" x14ac:dyDescent="0.25">
      <c r="A79" s="115" t="str">
        <f>IF(Pembelajaran[[#This Row],[Nama]]="","",COUNTA(Pembelajaran[[#Headers],[Nama]]:Pembelajaran[[#This Row],[Nama]])-1)</f>
        <v/>
      </c>
      <c r="B79" s="117">
        <f>COUNTA(Pembelajaran[[#Headers],[Nama]]:Pembelajaran[[#This Row],[Nama]])-1</f>
        <v>54</v>
      </c>
      <c r="C79" s="117">
        <f>IF(Pembelajaran[[#This Row],[Nama]]="",C78+1,1)</f>
        <v>2</v>
      </c>
      <c r="D79" s="117" t="str">
        <f>CONCATENATE(Pembelajaran[[#This Row],[NoGu]],".",Pembelajaran[[#This Row],[NoMap]])</f>
        <v>54.2</v>
      </c>
      <c r="E79" s="116"/>
      <c r="F79" s="117"/>
      <c r="G79" s="116" t="s">
        <v>3187</v>
      </c>
      <c r="H79" s="129"/>
      <c r="I79" s="129"/>
      <c r="J79" s="129"/>
    </row>
    <row r="80" spans="1:10" ht="12" x14ac:dyDescent="0.25">
      <c r="A80" s="115">
        <f>IF(Pembelajaran[[#This Row],[Nama]]="","",COUNTA(Pembelajaran[[#Headers],[Nama]]:Pembelajaran[[#This Row],[Nama]])-1)</f>
        <v>55</v>
      </c>
      <c r="B80" s="117">
        <f>COUNTA(Pembelajaran[[#Headers],[Nama]]:Pembelajaran[[#This Row],[Nama]])-1</f>
        <v>55</v>
      </c>
      <c r="C80" s="117">
        <f>IF(Pembelajaran[[#This Row],[Nama]]="",C79+1,1)</f>
        <v>1</v>
      </c>
      <c r="D80" s="117" t="str">
        <f>CONCATENATE(Pembelajaran[[#This Row],[NoGu]],".",Pembelajaran[[#This Row],[NoMap]])</f>
        <v>55.1</v>
      </c>
      <c r="E80" s="116" t="s">
        <v>1080</v>
      </c>
      <c r="F80" s="117" t="s">
        <v>1081</v>
      </c>
      <c r="G80" s="116" t="s">
        <v>3188</v>
      </c>
      <c r="H80" s="129"/>
      <c r="I80" s="129"/>
      <c r="J80" s="129"/>
    </row>
    <row r="81" spans="1:10" ht="12" x14ac:dyDescent="0.25">
      <c r="A81" s="115"/>
      <c r="B81" s="117">
        <f>COUNTA(Pembelajaran[[#Headers],[Nama]]:Pembelajaran[[#This Row],[Nama]])-1</f>
        <v>55</v>
      </c>
      <c r="C81" s="117">
        <f>IF(Pembelajaran[[#This Row],[Nama]]="",C80+1,1)</f>
        <v>2</v>
      </c>
      <c r="D81" s="117" t="str">
        <f>CONCATENATE(Pembelajaran[[#This Row],[NoGu]],".",Pembelajaran[[#This Row],[NoMap]])</f>
        <v>55.2</v>
      </c>
      <c r="E81" s="116"/>
      <c r="F81" s="117"/>
      <c r="G81" s="116" t="s">
        <v>3186</v>
      </c>
      <c r="H81" s="129"/>
      <c r="I81" s="129"/>
      <c r="J81" s="129"/>
    </row>
    <row r="82" spans="1:10" ht="12" x14ac:dyDescent="0.25">
      <c r="A82" s="115">
        <f>IF(Pembelajaran[[#This Row],[Nama]]="","",COUNTA(Pembelajaran[[#Headers],[Nama]]:Pembelajaran[[#This Row],[Nama]])-1)</f>
        <v>56</v>
      </c>
      <c r="B82" s="117">
        <f>COUNTA(Pembelajaran[[#Headers],[Nama]]:Pembelajaran[[#This Row],[Nama]])-1</f>
        <v>56</v>
      </c>
      <c r="C82" s="117">
        <f>IF(Pembelajaran[[#This Row],[Nama]]="",C81+1,1)</f>
        <v>1</v>
      </c>
      <c r="D82" s="117" t="str">
        <f>CONCATENATE(Pembelajaran[[#This Row],[NoGu]],".",Pembelajaran[[#This Row],[NoMap]])</f>
        <v>56.1</v>
      </c>
      <c r="E82" s="116" t="s">
        <v>65</v>
      </c>
      <c r="F82" s="117" t="s">
        <v>66</v>
      </c>
      <c r="G82" s="116" t="s">
        <v>3186</v>
      </c>
      <c r="H82" s="129"/>
      <c r="I82" s="129"/>
      <c r="J82" s="129"/>
    </row>
    <row r="83" spans="1:10" ht="12" x14ac:dyDescent="0.25">
      <c r="A83" s="115"/>
      <c r="B83" s="117">
        <f>COUNTA(Pembelajaran[[#Headers],[Nama]]:Pembelajaran[[#This Row],[Nama]])-1</f>
        <v>56</v>
      </c>
      <c r="C83" s="117">
        <f>IF(Pembelajaran[[#This Row],[Nama]]="",C82+1,1)</f>
        <v>2</v>
      </c>
      <c r="D83" s="117" t="str">
        <f>CONCATENATE(Pembelajaran[[#This Row],[NoGu]],".",Pembelajaran[[#This Row],[NoMap]])</f>
        <v>56.2</v>
      </c>
      <c r="E83" s="116"/>
      <c r="F83" s="117"/>
      <c r="G83" s="116" t="s">
        <v>3187</v>
      </c>
      <c r="H83" s="129"/>
      <c r="I83" s="129"/>
      <c r="J83" s="129"/>
    </row>
    <row r="84" spans="1:10" ht="12" x14ac:dyDescent="0.25">
      <c r="A84" s="115">
        <f>IF(Pembelajaran[[#This Row],[Nama]]="","",COUNTA(Pembelajaran[[#Headers],[Nama]]:Pembelajaran[[#This Row],[Nama]])-1)</f>
        <v>57</v>
      </c>
      <c r="B84" s="117">
        <f>COUNTA(Pembelajaran[[#Headers],[Nama]]:Pembelajaran[[#This Row],[Nama]])-1</f>
        <v>57</v>
      </c>
      <c r="C84" s="117">
        <f>IF(Pembelajaran[[#This Row],[Nama]]="",C83+1,1)</f>
        <v>1</v>
      </c>
      <c r="D84" s="117" t="str">
        <f>CONCATENATE(Pembelajaran[[#This Row],[NoGu]],".",Pembelajaran[[#This Row],[NoMap]])</f>
        <v>57.1</v>
      </c>
      <c r="E84" s="116" t="s">
        <v>82</v>
      </c>
      <c r="F84" s="117" t="s">
        <v>83</v>
      </c>
      <c r="G84" s="116" t="s">
        <v>3186</v>
      </c>
      <c r="H84" s="129"/>
      <c r="I84" s="129"/>
      <c r="J84" s="129"/>
    </row>
    <row r="85" spans="1:10" ht="12" x14ac:dyDescent="0.25">
      <c r="A85" s="115" t="str">
        <f>IF(Pembelajaran[[#This Row],[Nama]]="","",COUNTA(Pembelajaran[[#Headers],[Nama]]:Pembelajaran[[#This Row],[Nama]])-1)</f>
        <v/>
      </c>
      <c r="B85" s="117">
        <f>COUNTA(Pembelajaran[[#Headers],[Nama]]:Pembelajaran[[#This Row],[Nama]])-1</f>
        <v>57</v>
      </c>
      <c r="C85" s="117">
        <f>IF(Pembelajaran[[#This Row],[Nama]]="",C84+1,1)</f>
        <v>2</v>
      </c>
      <c r="D85" s="117" t="str">
        <f>CONCATENATE(Pembelajaran[[#This Row],[NoGu]],".",Pembelajaran[[#This Row],[NoMap]])</f>
        <v>57.2</v>
      </c>
      <c r="E85" s="116"/>
      <c r="F85" s="117"/>
      <c r="G85" s="116" t="s">
        <v>3167</v>
      </c>
      <c r="H85" s="129"/>
      <c r="I85" s="129"/>
      <c r="J85" s="129"/>
    </row>
    <row r="86" spans="1:10" ht="12" x14ac:dyDescent="0.25">
      <c r="A86" s="115">
        <f>IF(Pembelajaran[[#This Row],[Nama]]="","",COUNTA(Pembelajaran[[#Headers],[Nama]]:Pembelajaran[[#This Row],[Nama]])-1)</f>
        <v>58</v>
      </c>
      <c r="B86" s="117">
        <f>COUNTA(Pembelajaran[[#Headers],[Nama]]:Pembelajaran[[#This Row],[Nama]])-1</f>
        <v>58</v>
      </c>
      <c r="C86" s="117">
        <f>IF(Pembelajaran[[#This Row],[Nama]]="",C85+1,1)</f>
        <v>1</v>
      </c>
      <c r="D86" s="117" t="str">
        <f>CONCATENATE(Pembelajaran[[#This Row],[NoGu]],".",Pembelajaran[[#This Row],[NoMap]])</f>
        <v>58.1</v>
      </c>
      <c r="E86" s="116" t="s">
        <v>80</v>
      </c>
      <c r="F86" s="117" t="s">
        <v>81</v>
      </c>
      <c r="G86" s="116" t="s">
        <v>3186</v>
      </c>
      <c r="H86" s="129"/>
      <c r="I86" s="129"/>
      <c r="J86" s="129"/>
    </row>
    <row r="87" spans="1:10" ht="12" x14ac:dyDescent="0.25">
      <c r="A87" s="115" t="str">
        <f>IF(Pembelajaran[[#This Row],[Nama]]="","",COUNTA(Pembelajaran[[#Headers],[Nama]]:Pembelajaran[[#This Row],[Nama]])-1)</f>
        <v/>
      </c>
      <c r="B87" s="117">
        <f>COUNTA(Pembelajaran[[#Headers],[Nama]]:Pembelajaran[[#This Row],[Nama]])-1</f>
        <v>58</v>
      </c>
      <c r="C87" s="117">
        <f>IF(Pembelajaran[[#This Row],[Nama]]="",C86+1,1)</f>
        <v>2</v>
      </c>
      <c r="D87" s="117" t="str">
        <f>CONCATENATE(Pembelajaran[[#This Row],[NoGu]],".",Pembelajaran[[#This Row],[NoMap]])</f>
        <v>58.2</v>
      </c>
      <c r="E87" s="116"/>
      <c r="F87" s="117"/>
      <c r="G87" s="116" t="s">
        <v>3167</v>
      </c>
      <c r="H87" s="129"/>
      <c r="I87" s="129"/>
      <c r="J87" s="129"/>
    </row>
    <row r="88" spans="1:10" ht="12" x14ac:dyDescent="0.25">
      <c r="A88" s="115">
        <f>IF(Pembelajaran[[#This Row],[Nama]]="","",COUNTA(Pembelajaran[[#Headers],[Nama]]:Pembelajaran[[#This Row],[Nama]])-1)</f>
        <v>59</v>
      </c>
      <c r="B88" s="117">
        <f>COUNTA(Pembelajaran[[#Headers],[Nama]]:Pembelajaran[[#This Row],[Nama]])-1</f>
        <v>59</v>
      </c>
      <c r="C88" s="117">
        <f>IF(Pembelajaran[[#This Row],[Nama]]="",C87+1,1)</f>
        <v>1</v>
      </c>
      <c r="D88" s="117" t="str">
        <f>CONCATENATE(Pembelajaran[[#This Row],[NoGu]],".",Pembelajaran[[#This Row],[NoMap]])</f>
        <v>59.1</v>
      </c>
      <c r="E88" s="116" t="s">
        <v>62</v>
      </c>
      <c r="F88" s="117" t="s">
        <v>63</v>
      </c>
      <c r="G88" s="116" t="s">
        <v>3158</v>
      </c>
      <c r="H88" s="129"/>
      <c r="I88" s="129"/>
      <c r="J88" s="129"/>
    </row>
    <row r="89" spans="1:10" ht="12" x14ac:dyDescent="0.25">
      <c r="A89" s="115" t="str">
        <f>IF(Pembelajaran[[#This Row],[Nama]]="","",COUNTA(Pembelajaran[[#Headers],[Nama]]:Pembelajaran[[#This Row],[Nama]])-1)</f>
        <v/>
      </c>
      <c r="B89" s="117">
        <f>COUNTA(Pembelajaran[[#Headers],[Nama]]:Pembelajaran[[#This Row],[Nama]])-1</f>
        <v>59</v>
      </c>
      <c r="C89" s="117">
        <f>IF(Pembelajaran[[#This Row],[Nama]]="",C88+1,1)</f>
        <v>2</v>
      </c>
      <c r="D89" s="117" t="str">
        <f>CONCATENATE(Pembelajaran[[#This Row],[NoGu]],".",Pembelajaran[[#This Row],[NoMap]])</f>
        <v>59.2</v>
      </c>
      <c r="E89" s="116"/>
      <c r="F89" s="117"/>
      <c r="G89" s="116" t="s">
        <v>3188</v>
      </c>
      <c r="H89" s="129"/>
      <c r="I89" s="129"/>
      <c r="J89" s="129"/>
    </row>
    <row r="90" spans="1:10" ht="12" x14ac:dyDescent="0.25">
      <c r="A90" s="115" t="str">
        <f>IF(Pembelajaran[[#This Row],[Nama]]="","",COUNTA(Pembelajaran[[#Headers],[Nama]]:Pembelajaran[[#This Row],[Nama]])-1)</f>
        <v/>
      </c>
      <c r="B90" s="117">
        <f>COUNTA(Pembelajaran[[#Headers],[Nama]]:Pembelajaran[[#This Row],[Nama]])-1</f>
        <v>59</v>
      </c>
      <c r="C90" s="117">
        <f>IF(Pembelajaran[[#This Row],[Nama]]="",C89+1,1)</f>
        <v>3</v>
      </c>
      <c r="D90" s="117" t="str">
        <f>CONCATENATE(Pembelajaran[[#This Row],[NoGu]],".",Pembelajaran[[#This Row],[NoMap]])</f>
        <v>59.3</v>
      </c>
      <c r="E90" s="116"/>
      <c r="F90" s="117"/>
      <c r="G90" s="116" t="s">
        <v>3186</v>
      </c>
      <c r="H90" s="129"/>
      <c r="I90" s="129"/>
      <c r="J90" s="129"/>
    </row>
    <row r="91" spans="1:10" ht="12" x14ac:dyDescent="0.25">
      <c r="A91" s="115">
        <f>IF(Pembelajaran[[#This Row],[Nama]]="","",COUNTA(Pembelajaran[[#Headers],[Nama]]:Pembelajaran[[#This Row],[Nama]])-1)</f>
        <v>60</v>
      </c>
      <c r="B91" s="117">
        <f>COUNTA(Pembelajaran[[#Headers],[Nama]]:Pembelajaran[[#This Row],[Nama]])-1</f>
        <v>60</v>
      </c>
      <c r="C91" s="117">
        <f>IF(Pembelajaran[[#This Row],[Nama]]="",C90+1,1)</f>
        <v>1</v>
      </c>
      <c r="D91" s="117" t="str">
        <f>CONCATENATE(Pembelajaran[[#This Row],[NoGu]],".",Pembelajaran[[#This Row],[NoMap]])</f>
        <v>60.1</v>
      </c>
      <c r="E91" s="116" t="s">
        <v>40</v>
      </c>
      <c r="F91" s="117" t="s">
        <v>3174</v>
      </c>
      <c r="G91" s="116" t="s">
        <v>3152</v>
      </c>
      <c r="H91" s="129"/>
      <c r="I91" s="129"/>
      <c r="J91" s="129"/>
    </row>
    <row r="92" spans="1:10" ht="12" x14ac:dyDescent="0.25">
      <c r="A92" s="115">
        <f>IF(Pembelajaran[[#This Row],[Nama]]="","",COUNTA(Pembelajaran[[#Headers],[Nama]]:Pembelajaran[[#This Row],[Nama]])-1)</f>
        <v>61</v>
      </c>
      <c r="B92" s="117">
        <f>COUNTA(Pembelajaran[[#Headers],[Nama]]:Pembelajaran[[#This Row],[Nama]])-1</f>
        <v>61</v>
      </c>
      <c r="C92" s="117">
        <f>IF(Pembelajaran[[#This Row],[Nama]]="",C91+1,1)</f>
        <v>1</v>
      </c>
      <c r="D92" s="117" t="str">
        <f>CONCATENATE(Pembelajaran[[#This Row],[NoGu]],".",Pembelajaran[[#This Row],[NoMap]])</f>
        <v>61.1</v>
      </c>
      <c r="E92" s="116" t="s">
        <v>32</v>
      </c>
      <c r="F92" s="117" t="s">
        <v>3173</v>
      </c>
      <c r="G92" s="116" t="s">
        <v>3156</v>
      </c>
      <c r="H92" s="129"/>
      <c r="I92" s="129"/>
      <c r="J92" s="129"/>
    </row>
    <row r="93" spans="1:10" ht="12" x14ac:dyDescent="0.25">
      <c r="A93" s="115">
        <f>IF(Pembelajaran[[#This Row],[Nama]]="","",COUNTA(Pembelajaran[[#Headers],[Nama]]:Pembelajaran[[#This Row],[Nama]])-1)</f>
        <v>62</v>
      </c>
      <c r="B93" s="117">
        <f>COUNTA(Pembelajaran[[#Headers],[Nama]]:Pembelajaran[[#This Row],[Nama]])-1</f>
        <v>62</v>
      </c>
      <c r="C93" s="117">
        <f>IF(Pembelajaran[[#This Row],[Nama]]="",C92+1,1)</f>
        <v>1</v>
      </c>
      <c r="D93" s="117" t="str">
        <f>CONCATENATE(Pembelajaran[[#This Row],[NoGu]],".",Pembelajaran[[#This Row],[NoMap]])</f>
        <v>62.1</v>
      </c>
      <c r="E93" s="116" t="s">
        <v>39</v>
      </c>
      <c r="F93" s="117" t="s">
        <v>3171</v>
      </c>
      <c r="G93" s="116" t="s">
        <v>3149</v>
      </c>
      <c r="H93" s="129"/>
      <c r="I93" s="129"/>
      <c r="J93" s="129"/>
    </row>
    <row r="94" spans="1:10" ht="12" x14ac:dyDescent="0.25">
      <c r="A94" s="115">
        <f>IF(Pembelajaran[[#This Row],[Nama]]="","",COUNTA(Pembelajaran[[#Headers],[Nama]]:Pembelajaran[[#This Row],[Nama]])-1)</f>
        <v>63</v>
      </c>
      <c r="B94" s="117">
        <f>COUNTA(Pembelajaran[[#Headers],[Nama]]:Pembelajaran[[#This Row],[Nama]])-1</f>
        <v>63</v>
      </c>
      <c r="C94" s="117">
        <f>IF(Pembelajaran[[#This Row],[Nama]]="",C93+1,1)</f>
        <v>1</v>
      </c>
      <c r="D94" s="117" t="str">
        <f>CONCATENATE(Pembelajaran[[#This Row],[NoGu]],".",Pembelajaran[[#This Row],[NoMap]])</f>
        <v>63.1</v>
      </c>
      <c r="E94" s="116" t="s">
        <v>152</v>
      </c>
      <c r="F94" s="117" t="s">
        <v>3172</v>
      </c>
      <c r="G94" s="116" t="s">
        <v>3159</v>
      </c>
      <c r="H94" s="129"/>
      <c r="I94" s="129"/>
      <c r="J94" s="129"/>
    </row>
    <row r="95" spans="1:10" ht="12" x14ac:dyDescent="0.25">
      <c r="A95" s="115">
        <f>IF(Pembelajaran[[#This Row],[Nama]]="","",COUNTA(Pembelajaran[[#Headers],[Nama]]:Pembelajaran[[#This Row],[Nama]])-1)</f>
        <v>64</v>
      </c>
      <c r="B95" s="117">
        <f>COUNTA(Pembelajaran[[#Headers],[Nama]]:Pembelajaran[[#This Row],[Nama]])-1</f>
        <v>64</v>
      </c>
      <c r="C95" s="117">
        <f>IF(Pembelajaran[[#This Row],[Nama]]="",C94+1,1)</f>
        <v>1</v>
      </c>
      <c r="D95" s="117" t="str">
        <f>CONCATENATE(Pembelajaran[[#This Row],[NoGu]],".",Pembelajaran[[#This Row],[NoMap]])</f>
        <v>64.1</v>
      </c>
      <c r="E95" s="116" t="s">
        <v>151</v>
      </c>
      <c r="F95" s="117" t="s">
        <v>3176</v>
      </c>
      <c r="G95" s="116" t="s">
        <v>3159</v>
      </c>
      <c r="H95" s="129"/>
      <c r="I95" s="129"/>
      <c r="J95" s="129"/>
    </row>
    <row r="96" spans="1:10" ht="12" x14ac:dyDescent="0.25">
      <c r="A96" s="115">
        <f>IF(Pembelajaran[[#This Row],[Nama]]="","",COUNTA(Pembelajaran[[#Headers],[Nama]]:Pembelajaran[[#This Row],[Nama]])-1)</f>
        <v>65</v>
      </c>
      <c r="B96" s="117">
        <f>COUNTA(Pembelajaran[[#Headers],[Nama]]:Pembelajaran[[#This Row],[Nama]])-1</f>
        <v>65</v>
      </c>
      <c r="C96" s="117">
        <f>IF(Pembelajaran[[#This Row],[Nama]]="",C95+1,1)</f>
        <v>1</v>
      </c>
      <c r="D96" s="117" t="str">
        <f>CONCATENATE(Pembelajaran[[#This Row],[NoGu]],".",Pembelajaran[[#This Row],[NoMap]])</f>
        <v>65.1</v>
      </c>
      <c r="E96" s="116" t="s">
        <v>45</v>
      </c>
      <c r="F96" s="117" t="s">
        <v>3177</v>
      </c>
      <c r="G96" s="116" t="s">
        <v>3158</v>
      </c>
      <c r="H96" s="129"/>
      <c r="I96" s="129"/>
      <c r="J96" s="129"/>
    </row>
    <row r="97" spans="1:10" ht="12" x14ac:dyDescent="0.25">
      <c r="A97" s="115" t="str">
        <f>IF(Pembelajaran[[#This Row],[Nama]]="","",COUNTA(Pembelajaran[[#Headers],[Nama]]:Pembelajaran[[#This Row],[Nama]])-1)</f>
        <v/>
      </c>
      <c r="B97" s="117">
        <f>COUNTA(Pembelajaran[[#Headers],[Nama]]:Pembelajaran[[#This Row],[Nama]])-1</f>
        <v>65</v>
      </c>
      <c r="C97" s="117">
        <f>IF(Pembelajaran[[#This Row],[Nama]]="",C96+1,1)</f>
        <v>2</v>
      </c>
      <c r="D97" s="117" t="str">
        <f>CONCATENATE(Pembelajaran[[#This Row],[NoGu]],".",Pembelajaran[[#This Row],[NoMap]])</f>
        <v>65.2</v>
      </c>
      <c r="E97" s="116"/>
      <c r="F97" s="117"/>
      <c r="G97" s="116" t="s">
        <v>3186</v>
      </c>
      <c r="H97" s="129"/>
      <c r="I97" s="129"/>
      <c r="J97" s="129"/>
    </row>
    <row r="98" spans="1:10" ht="12" x14ac:dyDescent="0.25">
      <c r="A98" s="115">
        <f>IF(Pembelajaran[[#This Row],[Nama]]="","",COUNTA(Pembelajaran[[#Headers],[Nama]]:Pembelajaran[[#This Row],[Nama]])-1)</f>
        <v>66</v>
      </c>
      <c r="B98" s="117">
        <f>COUNTA(Pembelajaran[[#Headers],[Nama]]:Pembelajaran[[#This Row],[Nama]])-1</f>
        <v>66</v>
      </c>
      <c r="C98" s="117">
        <f>IF(Pembelajaran[[#This Row],[Nama]]="",C97+1,1)</f>
        <v>1</v>
      </c>
      <c r="D98" s="117" t="str">
        <f>CONCATENATE(Pembelajaran[[#This Row],[NoGu]],".",Pembelajaran[[#This Row],[NoMap]])</f>
        <v>66.1</v>
      </c>
      <c r="E98" s="116" t="s">
        <v>1091</v>
      </c>
      <c r="F98" s="117" t="s">
        <v>3175</v>
      </c>
      <c r="G98" s="116" t="s">
        <v>3186</v>
      </c>
      <c r="H98" s="129"/>
      <c r="I98" s="129"/>
      <c r="J98" s="129"/>
    </row>
    <row r="99" spans="1:10" ht="12" x14ac:dyDescent="0.25">
      <c r="A99" s="115" t="str">
        <f>IF(Pembelajaran[[#This Row],[Nama]]="","",COUNTA(Pembelajaran[[#Headers],[Nama]]:Pembelajaran[[#This Row],[Nama]])-1)</f>
        <v/>
      </c>
      <c r="B99" s="117">
        <f>COUNTA(Pembelajaran[[#Headers],[Nama]]:Pembelajaran[[#This Row],[Nama]])-1</f>
        <v>66</v>
      </c>
      <c r="C99" s="117">
        <f>IF(Pembelajaran[[#This Row],[Nama]]="",C98+1,1)</f>
        <v>2</v>
      </c>
      <c r="D99" s="117" t="str">
        <f>CONCATENATE(Pembelajaran[[#This Row],[NoGu]],".",Pembelajaran[[#This Row],[NoMap]])</f>
        <v>66.2</v>
      </c>
      <c r="E99" s="116"/>
      <c r="F99" s="117"/>
      <c r="G99" s="116" t="s">
        <v>3187</v>
      </c>
      <c r="H99" s="129"/>
      <c r="I99" s="129"/>
      <c r="J99" s="129"/>
    </row>
    <row r="100" spans="1:10" ht="12" x14ac:dyDescent="0.25">
      <c r="A100" s="115">
        <f>IF(Pembelajaran[[#This Row],[Nama]]="","",COUNTA(Pembelajaran[[#Headers],[Nama]]:Pembelajaran[[#This Row],[Nama]])-1)</f>
        <v>67</v>
      </c>
      <c r="B100" s="117">
        <f>COUNTA(Pembelajaran[[#Headers],[Nama]]:Pembelajaran[[#This Row],[Nama]])-1</f>
        <v>67</v>
      </c>
      <c r="C100" s="117">
        <f>IF(Pembelajaran[[#This Row],[Nama]]="",C99+1,1)</f>
        <v>1</v>
      </c>
      <c r="D100" s="117" t="str">
        <f>CONCATENATE(Pembelajaran[[#This Row],[NoGu]],".",Pembelajaran[[#This Row],[NoMap]])</f>
        <v>67.1</v>
      </c>
      <c r="E100" s="116" t="s">
        <v>2069</v>
      </c>
      <c r="F100" s="117" t="s">
        <v>3170</v>
      </c>
      <c r="G100" s="116" t="s">
        <v>3188</v>
      </c>
      <c r="H100" s="129"/>
      <c r="I100" s="129"/>
      <c r="J100" s="129"/>
    </row>
    <row r="101" spans="1:10" ht="12" x14ac:dyDescent="0.25">
      <c r="A101" s="115">
        <f>IF(Pembelajaran[[#This Row],[Nama]]="","",COUNTA(Pembelajaran[[#Headers],[Nama]]:Pembelajaran[[#This Row],[Nama]])-1)</f>
        <v>68</v>
      </c>
      <c r="B101" s="117">
        <f>COUNTA(Pembelajaran[[#Headers],[Nama]]:Pembelajaran[[#This Row],[Nama]])-1</f>
        <v>68</v>
      </c>
      <c r="C101" s="117">
        <f>IF(Pembelajaran[[#This Row],[Nama]]="",C100+1,1)</f>
        <v>1</v>
      </c>
      <c r="D101" s="117" t="str">
        <f>CONCATENATE(Pembelajaran[[#This Row],[NoGu]],".",Pembelajaran[[#This Row],[NoMap]])</f>
        <v>68.1</v>
      </c>
      <c r="E101" s="116" t="s">
        <v>598</v>
      </c>
      <c r="F101" s="117" t="s">
        <v>1084</v>
      </c>
      <c r="G101" s="116" t="s">
        <v>3186</v>
      </c>
      <c r="H101" s="129"/>
      <c r="I101" s="129"/>
      <c r="J101" s="129"/>
    </row>
    <row r="102" spans="1:10" ht="12" x14ac:dyDescent="0.25">
      <c r="A102" s="115">
        <f>IF(Pembelajaran[[#This Row],[Nama]]="","",COUNTA(Pembelajaran[[#Headers],[Nama]]:Pembelajaran[[#This Row],[Nama]])-1)</f>
        <v>69</v>
      </c>
      <c r="B102" s="117">
        <f>COUNTA(Pembelajaran[[#Headers],[Nama]]:Pembelajaran[[#This Row],[Nama]])-1</f>
        <v>69</v>
      </c>
      <c r="C102" s="117">
        <f>IF(Pembelajaran[[#This Row],[Nama]]="",C101+1,1)</f>
        <v>1</v>
      </c>
      <c r="D102" s="117" t="str">
        <f>CONCATENATE(Pembelajaran[[#This Row],[NoGu]],".",Pembelajaran[[#This Row],[NoMap]])</f>
        <v>69.1</v>
      </c>
      <c r="E102" s="116" t="s">
        <v>1089</v>
      </c>
      <c r="F102" s="117" t="s">
        <v>1090</v>
      </c>
      <c r="G102" s="116" t="s">
        <v>3186</v>
      </c>
      <c r="H102" s="129"/>
      <c r="I102" s="129"/>
      <c r="J102" s="129"/>
    </row>
    <row r="103" spans="1:10" ht="12" x14ac:dyDescent="0.25">
      <c r="A103" s="115" t="str">
        <f>IF(Pembelajaran[[#This Row],[Nama]]="","",COUNTA(Pembelajaran[[#Headers],[Nama]]:Pembelajaran[[#This Row],[Nama]])-1)</f>
        <v/>
      </c>
      <c r="B103" s="117">
        <f>COUNTA(Pembelajaran[[#Headers],[Nama]]:Pembelajaran[[#This Row],[Nama]])-1</f>
        <v>69</v>
      </c>
      <c r="C103" s="117">
        <f>IF(Pembelajaran[[#This Row],[Nama]]="",C102+1,1)</f>
        <v>2</v>
      </c>
      <c r="D103" s="117" t="str">
        <f>CONCATENATE(Pembelajaran[[#This Row],[NoGu]],".",Pembelajaran[[#This Row],[NoMap]])</f>
        <v>69.2</v>
      </c>
      <c r="E103" s="116"/>
      <c r="F103" s="117"/>
      <c r="G103" s="116" t="s">
        <v>3187</v>
      </c>
      <c r="H103" s="129"/>
      <c r="I103" s="129"/>
      <c r="J103" s="129"/>
    </row>
    <row r="104" spans="1:10" ht="12" x14ac:dyDescent="0.25">
      <c r="A104" s="115" t="str">
        <f>IF(Pembelajaran[[#This Row],[Nama]]="","",COUNTA(Pembelajaran[[#Headers],[Nama]]:Pembelajaran[[#This Row],[Nama]])-1)</f>
        <v/>
      </c>
      <c r="B104" s="117">
        <f>COUNTA(Pembelajaran[[#Headers],[Nama]]:Pembelajaran[[#This Row],[Nama]])-1</f>
        <v>69</v>
      </c>
      <c r="C104" s="117">
        <f>IF(Pembelajaran[[#This Row],[Nama]]="",C103+1,1)</f>
        <v>3</v>
      </c>
      <c r="D104" s="117" t="str">
        <f>CONCATENATE(Pembelajaran[[#This Row],[NoGu]],".",Pembelajaran[[#This Row],[NoMap]])</f>
        <v>69.3</v>
      </c>
      <c r="E104" s="116"/>
      <c r="F104" s="117"/>
      <c r="G104" s="116" t="s">
        <v>3165</v>
      </c>
      <c r="H104" s="129"/>
      <c r="I104" s="129"/>
      <c r="J104" s="129"/>
    </row>
    <row r="105" spans="1:10" ht="12" x14ac:dyDescent="0.25">
      <c r="A105" s="126">
        <f>IF(Pembelajaran[[#This Row],[Nama]]="","",COUNTA(Pembelajaran[[#Headers],[Nama]]:Pembelajaran[[#This Row],[Nama]])-1)</f>
        <v>70</v>
      </c>
      <c r="B105" s="119">
        <f>COUNTA(Pembelajaran[[#Headers],[Nama]]:Pembelajaran[[#This Row],[Nama]])-1</f>
        <v>70</v>
      </c>
      <c r="C105" s="119">
        <f>IF(Pembelajaran[[#This Row],[Nama]]="",C104+1,1)</f>
        <v>1</v>
      </c>
      <c r="D105" s="119" t="str">
        <f>CONCATENATE(Pembelajaran[[#This Row],[NoGu]],".",Pembelajaran[[#This Row],[NoMap]])</f>
        <v>70.1</v>
      </c>
      <c r="E105" s="127" t="s">
        <v>600</v>
      </c>
      <c r="F105" s="119" t="s">
        <v>1088</v>
      </c>
      <c r="G105" s="127" t="s">
        <v>3157</v>
      </c>
      <c r="H105" s="129"/>
      <c r="I105" s="129"/>
      <c r="J105" s="129"/>
    </row>
    <row r="106" spans="1:10" x14ac:dyDescent="0.3">
      <c r="A106" s="211">
        <v>71</v>
      </c>
      <c r="B106" s="212">
        <f>COUNTA(Pembelajaran[[#Headers],[Nama]]:Pembelajaran[[#This Row],[Nama]])-1</f>
        <v>71</v>
      </c>
      <c r="C106" s="212">
        <f>IF(Pembelajaran[[#This Row],[Nama]]="",C105+1,1)</f>
        <v>1</v>
      </c>
      <c r="D106" s="212" t="str">
        <f>CONCATENATE(Pembelajaran[[#This Row],[NoGu]],".",Pembelajaran[[#This Row],[NoMap]])</f>
        <v>71.1</v>
      </c>
      <c r="E106" s="127" t="s">
        <v>3195</v>
      </c>
      <c r="F106" s="212" t="s">
        <v>3196</v>
      </c>
      <c r="G106" s="127" t="s">
        <v>3158</v>
      </c>
    </row>
  </sheetData>
  <sortState xmlns:xlrd2="http://schemas.microsoft.com/office/spreadsheetml/2017/richdata2" ref="I4:J42">
    <sortCondition ref="I4:I42"/>
  </sortState>
  <mergeCells count="1">
    <mergeCell ref="A1:G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C87E9B-4B38-4C00-9C5B-5206DD904647}">
          <x14:formula1>
            <xm:f>Sheet1!$B$4:$B$33</xm:f>
          </x14:formula1>
          <xm:sqref>G4:G106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293B-9D40-498F-930B-A3B61CDCB459}">
  <sheetPr codeName="Sheet9"/>
  <dimension ref="A1:I74"/>
  <sheetViews>
    <sheetView showGridLines="0" workbookViewId="0">
      <pane ySplit="3" topLeftCell="A57" activePane="bottomLeft" state="frozen"/>
      <selection activeCell="C7" sqref="C7:D7"/>
      <selection pane="bottomLeft" activeCell="B74" sqref="B74"/>
    </sheetView>
  </sheetViews>
  <sheetFormatPr defaultRowHeight="14.4" x14ac:dyDescent="0.3"/>
  <cols>
    <col min="1" max="1" width="7.44140625" bestFit="1" customWidth="1"/>
    <col min="2" max="2" width="31.77734375" bestFit="1" customWidth="1"/>
    <col min="3" max="3" width="20.21875" bestFit="1" customWidth="1"/>
    <col min="4" max="4" width="10.21875" bestFit="1" customWidth="1"/>
    <col min="5" max="5" width="9.77734375" hidden="1" customWidth="1"/>
    <col min="6" max="6" width="2.5546875" customWidth="1"/>
    <col min="7" max="7" width="9.21875" style="104" hidden="1" customWidth="1"/>
    <col min="8" max="8" width="9.21875" style="102" hidden="1" customWidth="1"/>
    <col min="9" max="9" width="9.21875" style="104"/>
  </cols>
  <sheetData>
    <row r="1" spans="1:8" x14ac:dyDescent="0.3">
      <c r="A1" s="145" t="str">
        <f>CONCATENATE("DATA GURU ",'Data Siswa'!A2)</f>
        <v>DATA GURU SEMESTER GENAP TAHUN PELAJARAN 2025/2026</v>
      </c>
      <c r="B1" s="145"/>
      <c r="C1" s="145"/>
      <c r="D1" s="145"/>
      <c r="E1" s="145"/>
    </row>
    <row r="2" spans="1:8" x14ac:dyDescent="0.3">
      <c r="G2" s="102"/>
      <c r="H2" s="104"/>
    </row>
    <row r="3" spans="1:8" ht="19.95" customHeight="1" x14ac:dyDescent="0.3">
      <c r="A3" s="101" t="s">
        <v>3163</v>
      </c>
      <c r="B3" s="101" t="s">
        <v>3190</v>
      </c>
      <c r="C3" s="101" t="s">
        <v>3191</v>
      </c>
      <c r="D3" s="101" t="s">
        <v>3178</v>
      </c>
      <c r="E3" s="101" t="s">
        <v>3185</v>
      </c>
      <c r="G3" s="103" t="s">
        <v>3182</v>
      </c>
      <c r="H3" s="108" t="s">
        <v>1118</v>
      </c>
    </row>
    <row r="4" spans="1:8" x14ac:dyDescent="0.3">
      <c r="A4" s="101">
        <f>COUNTA(TabelGuru[[#Headers],[Nama]]:TabelGuru[[#This Row],[Nama]])-1</f>
        <v>1</v>
      </c>
      <c r="B4" s="125" t="s">
        <v>74</v>
      </c>
      <c r="C4" s="101" t="s">
        <v>75</v>
      </c>
      <c r="D4" s="101" t="s">
        <v>3179</v>
      </c>
      <c r="E4" s="101" t="str">
        <f>IFERROR(INDEX(NIPK[INDUK],MATCH(TabelGuru[[#This Row],[Status]],NIPK[JENIS],0),1),"")</f>
        <v>NIP</v>
      </c>
      <c r="G4" s="103" t="s">
        <v>3179</v>
      </c>
      <c r="H4" s="108" t="s">
        <v>141</v>
      </c>
    </row>
    <row r="5" spans="1:8" x14ac:dyDescent="0.3">
      <c r="A5" s="101">
        <f>COUNTA(TabelGuru[[#Headers],[Nama]]:TabelGuru[[#This Row],[Nama]])-1</f>
        <v>2</v>
      </c>
      <c r="B5" s="125" t="s">
        <v>106</v>
      </c>
      <c r="C5" s="101" t="s">
        <v>107</v>
      </c>
      <c r="D5" s="101" t="s">
        <v>3179</v>
      </c>
      <c r="E5" s="101" t="str">
        <f>IFERROR(INDEX(NIPK[INDUK],MATCH(TabelGuru[[#This Row],[Status]],NIPK[JENIS],0),1),"")</f>
        <v>NIP</v>
      </c>
      <c r="G5" s="103" t="s">
        <v>3180</v>
      </c>
      <c r="H5" s="108" t="s">
        <v>3183</v>
      </c>
    </row>
    <row r="6" spans="1:8" x14ac:dyDescent="0.3">
      <c r="A6" s="101">
        <f>COUNTA(TabelGuru[[#Headers],[Nama]]:TabelGuru[[#This Row],[Nama]])-1</f>
        <v>3</v>
      </c>
      <c r="B6" s="125" t="s">
        <v>55</v>
      </c>
      <c r="C6" s="101" t="s">
        <v>2111</v>
      </c>
      <c r="D6" s="101" t="s">
        <v>3179</v>
      </c>
      <c r="E6" s="101" t="str">
        <f>IFERROR(INDEX(NIPK[INDUK],MATCH(TabelGuru[[#This Row],[Status]],NIPK[JENIS],0),1),"")</f>
        <v>NIP</v>
      </c>
      <c r="G6" s="103" t="s">
        <v>3181</v>
      </c>
      <c r="H6" s="108" t="s">
        <v>3184</v>
      </c>
    </row>
    <row r="7" spans="1:8" x14ac:dyDescent="0.3">
      <c r="A7" s="101">
        <f>COUNTA(TabelGuru[[#Headers],[Nama]]:TabelGuru[[#This Row],[Nama]])-1</f>
        <v>4</v>
      </c>
      <c r="B7" s="125" t="s">
        <v>78</v>
      </c>
      <c r="C7" s="101" t="s">
        <v>79</v>
      </c>
      <c r="D7" s="101" t="s">
        <v>3179</v>
      </c>
      <c r="E7" s="101" t="str">
        <f>IFERROR(INDEX(NIPK[INDUK],MATCH(TabelGuru[[#This Row],[Status]],NIPK[JENIS],0),1),"")</f>
        <v>NIP</v>
      </c>
      <c r="G7" s="102"/>
      <c r="H7" s="104"/>
    </row>
    <row r="8" spans="1:8" x14ac:dyDescent="0.3">
      <c r="A8" s="101">
        <f>COUNTA(TabelGuru[[#Headers],[Nama]]:TabelGuru[[#This Row],[Nama]])-1</f>
        <v>5</v>
      </c>
      <c r="B8" s="125" t="s">
        <v>145</v>
      </c>
      <c r="C8" s="101" t="s">
        <v>52</v>
      </c>
      <c r="D8" s="101" t="s">
        <v>3179</v>
      </c>
      <c r="E8" s="101" t="str">
        <f>IFERROR(INDEX(NIPK[INDUK],MATCH(TabelGuru[[#This Row],[Status]],NIPK[JENIS],0),1),"")</f>
        <v>NIP</v>
      </c>
      <c r="G8" s="102"/>
      <c r="H8" s="104"/>
    </row>
    <row r="9" spans="1:8" x14ac:dyDescent="0.3">
      <c r="A9" s="101">
        <f>COUNTA(TabelGuru[[#Headers],[Nama]]:TabelGuru[[#This Row],[Nama]])-1</f>
        <v>6</v>
      </c>
      <c r="B9" s="125" t="s">
        <v>110</v>
      </c>
      <c r="C9" s="101" t="s">
        <v>111</v>
      </c>
      <c r="D9" s="101" t="s">
        <v>3179</v>
      </c>
      <c r="E9" s="101" t="str">
        <f>IFERROR(INDEX(NIPK[INDUK],MATCH(TabelGuru[[#This Row],[Status]],NIPK[JENIS],0),1),"")</f>
        <v>NIP</v>
      </c>
      <c r="G9" s="102"/>
      <c r="H9" s="104"/>
    </row>
    <row r="10" spans="1:8" x14ac:dyDescent="0.3">
      <c r="A10" s="101">
        <f>COUNTA(TabelGuru[[#Headers],[Nama]]:TabelGuru[[#This Row],[Nama]])-1</f>
        <v>7</v>
      </c>
      <c r="B10" s="125" t="s">
        <v>76</v>
      </c>
      <c r="C10" s="101" t="s">
        <v>77</v>
      </c>
      <c r="D10" s="101" t="s">
        <v>3179</v>
      </c>
      <c r="E10" s="101" t="str">
        <f>IFERROR(INDEX(NIPK[INDUK],MATCH(TabelGuru[[#This Row],[Status]],NIPK[JENIS],0),1),"")</f>
        <v>NIP</v>
      </c>
      <c r="G10" s="102"/>
      <c r="H10" s="104"/>
    </row>
    <row r="11" spans="1:8" x14ac:dyDescent="0.3">
      <c r="A11" s="101">
        <f>COUNTA(TabelGuru[[#Headers],[Nama]]:TabelGuru[[#This Row],[Nama]])-1</f>
        <v>8</v>
      </c>
      <c r="B11" s="125" t="s">
        <v>71</v>
      </c>
      <c r="C11" s="101" t="s">
        <v>72</v>
      </c>
      <c r="D11" s="101" t="s">
        <v>3179</v>
      </c>
      <c r="E11" s="101" t="str">
        <f>IFERROR(INDEX(NIPK[INDUK],MATCH(TabelGuru[[#This Row],[Status]],NIPK[JENIS],0),1),"")</f>
        <v>NIP</v>
      </c>
      <c r="G11" s="102"/>
      <c r="H11" s="104"/>
    </row>
    <row r="12" spans="1:8" x14ac:dyDescent="0.3">
      <c r="A12" s="101">
        <f>COUNTA(TabelGuru[[#Headers],[Nama]]:TabelGuru[[#This Row],[Nama]])-1</f>
        <v>9</v>
      </c>
      <c r="B12" s="125" t="s">
        <v>41</v>
      </c>
      <c r="C12" s="101" t="s">
        <v>42</v>
      </c>
      <c r="D12" s="101" t="s">
        <v>3179</v>
      </c>
      <c r="E12" s="101" t="str">
        <f>IFERROR(INDEX(NIPK[INDUK],MATCH(TabelGuru[[#This Row],[Status]],NIPK[JENIS],0),1),"")</f>
        <v>NIP</v>
      </c>
      <c r="G12" s="102"/>
      <c r="H12" s="104"/>
    </row>
    <row r="13" spans="1:8" x14ac:dyDescent="0.3">
      <c r="A13" s="101">
        <f>COUNTA(TabelGuru[[#Headers],[Nama]]:TabelGuru[[#This Row],[Nama]])-1</f>
        <v>10</v>
      </c>
      <c r="B13" s="125" t="s">
        <v>113</v>
      </c>
      <c r="C13" s="101" t="s">
        <v>114</v>
      </c>
      <c r="D13" s="101" t="s">
        <v>3179</v>
      </c>
      <c r="E13" s="101" t="str">
        <f>IFERROR(INDEX(NIPK[INDUK],MATCH(TabelGuru[[#This Row],[Status]],NIPK[JENIS],0),1),"")</f>
        <v>NIP</v>
      </c>
      <c r="G13" s="102"/>
      <c r="H13" s="104"/>
    </row>
    <row r="14" spans="1:8" x14ac:dyDescent="0.3">
      <c r="A14" s="101">
        <f>COUNTA(TabelGuru[[#Headers],[Nama]]:TabelGuru[[#This Row],[Nama]])-1</f>
        <v>11</v>
      </c>
      <c r="B14" s="125" t="s">
        <v>48</v>
      </c>
      <c r="C14" s="101" t="s">
        <v>49</v>
      </c>
      <c r="D14" s="101" t="s">
        <v>3179</v>
      </c>
      <c r="E14" s="101" t="str">
        <f>IFERROR(INDEX(NIPK[INDUK],MATCH(TabelGuru[[#This Row],[Status]],NIPK[JENIS],0),1),"")</f>
        <v>NIP</v>
      </c>
      <c r="G14" s="102"/>
      <c r="H14" s="104"/>
    </row>
    <row r="15" spans="1:8" x14ac:dyDescent="0.3">
      <c r="A15" s="101">
        <f>COUNTA(TabelGuru[[#Headers],[Nama]]:TabelGuru[[#This Row],[Nama]])-1</f>
        <v>12</v>
      </c>
      <c r="B15" s="125" t="s">
        <v>37</v>
      </c>
      <c r="C15" s="101" t="s">
        <v>38</v>
      </c>
      <c r="D15" s="101" t="s">
        <v>3179</v>
      </c>
      <c r="E15" s="101" t="str">
        <f>IFERROR(INDEX(NIPK[INDUK],MATCH(TabelGuru[[#This Row],[Status]],NIPK[JENIS],0),1),"")</f>
        <v>NIP</v>
      </c>
      <c r="G15" s="102"/>
      <c r="H15" s="104"/>
    </row>
    <row r="16" spans="1:8" x14ac:dyDescent="0.3">
      <c r="A16" s="101">
        <f>COUNTA(TabelGuru[[#Headers],[Nama]]:TabelGuru[[#This Row],[Nama]])-1</f>
        <v>13</v>
      </c>
      <c r="B16" s="125" t="s">
        <v>108</v>
      </c>
      <c r="C16" s="101" t="s">
        <v>109</v>
      </c>
      <c r="D16" s="101" t="s">
        <v>3179</v>
      </c>
      <c r="E16" s="101" t="str">
        <f>IFERROR(INDEX(NIPK[INDUK],MATCH(TabelGuru[[#This Row],[Status]],NIPK[JENIS],0),1),"")</f>
        <v>NIP</v>
      </c>
      <c r="G16" s="102"/>
      <c r="H16" s="104"/>
    </row>
    <row r="17" spans="1:8" x14ac:dyDescent="0.3">
      <c r="A17" s="101">
        <f>COUNTA(TabelGuru[[#Headers],[Nama]]:TabelGuru[[#This Row],[Nama]])-1</f>
        <v>14</v>
      </c>
      <c r="B17" s="125" t="s">
        <v>35</v>
      </c>
      <c r="C17" s="101" t="s">
        <v>36</v>
      </c>
      <c r="D17" s="101" t="s">
        <v>3179</v>
      </c>
      <c r="E17" s="101" t="str">
        <f>IFERROR(INDEX(NIPK[INDUK],MATCH(TabelGuru[[#This Row],[Status]],NIPK[JENIS],0),1),"")</f>
        <v>NIP</v>
      </c>
      <c r="G17" s="102"/>
      <c r="H17" s="104"/>
    </row>
    <row r="18" spans="1:8" x14ac:dyDescent="0.3">
      <c r="A18" s="101">
        <f>COUNTA(TabelGuru[[#Headers],[Nama]]:TabelGuru[[#This Row],[Nama]])-1</f>
        <v>15</v>
      </c>
      <c r="B18" s="125" t="s">
        <v>69</v>
      </c>
      <c r="C18" s="101" t="s">
        <v>70</v>
      </c>
      <c r="D18" s="101" t="s">
        <v>3179</v>
      </c>
      <c r="E18" s="101" t="str">
        <f>IFERROR(INDEX(NIPK[INDUK],MATCH(TabelGuru[[#This Row],[Status]],NIPK[JENIS],0),1),"")</f>
        <v>NIP</v>
      </c>
      <c r="G18" s="102"/>
      <c r="H18" s="104"/>
    </row>
    <row r="19" spans="1:8" x14ac:dyDescent="0.3">
      <c r="A19" s="101">
        <f>COUNTA(TabelGuru[[#Headers],[Nama]]:TabelGuru[[#This Row],[Nama]])-1</f>
        <v>16</v>
      </c>
      <c r="B19" s="125" t="s">
        <v>2106</v>
      </c>
      <c r="C19" s="101" t="s">
        <v>105</v>
      </c>
      <c r="D19" s="101" t="s">
        <v>3179</v>
      </c>
      <c r="E19" s="101" t="str">
        <f>IFERROR(INDEX(NIPK[INDUK],MATCH(TabelGuru[[#This Row],[Status]],NIPK[JENIS],0),1),"")</f>
        <v>NIP</v>
      </c>
      <c r="G19" s="102"/>
      <c r="H19" s="104"/>
    </row>
    <row r="20" spans="1:8" x14ac:dyDescent="0.3">
      <c r="A20" s="101">
        <f>COUNTA(TabelGuru[[#Headers],[Nama]]:TabelGuru[[#This Row],[Nama]])-1</f>
        <v>17</v>
      </c>
      <c r="B20" s="125" t="s">
        <v>46</v>
      </c>
      <c r="C20" s="101" t="s">
        <v>47</v>
      </c>
      <c r="D20" s="101" t="s">
        <v>3179</v>
      </c>
      <c r="E20" s="101" t="str">
        <f>IFERROR(INDEX(NIPK[INDUK],MATCH(TabelGuru[[#This Row],[Status]],NIPK[JENIS],0),1),"")</f>
        <v>NIP</v>
      </c>
      <c r="G20" s="102"/>
      <c r="H20" s="104"/>
    </row>
    <row r="21" spans="1:8" x14ac:dyDescent="0.3">
      <c r="A21" s="101">
        <f>COUNTA(TabelGuru[[#Headers],[Nama]]:TabelGuru[[#This Row],[Nama]])-1</f>
        <v>18</v>
      </c>
      <c r="B21" s="125" t="s">
        <v>33</v>
      </c>
      <c r="C21" s="101" t="s">
        <v>34</v>
      </c>
      <c r="D21" s="101" t="s">
        <v>3180</v>
      </c>
      <c r="E21" s="101" t="str">
        <f>IFERROR(INDEX(NIPK[INDUK],MATCH(TabelGuru[[#This Row],[Status]],NIPK[JENIS],0),1),"")</f>
        <v>NIPPPK</v>
      </c>
      <c r="G21" s="102"/>
      <c r="H21" s="104"/>
    </row>
    <row r="22" spans="1:8" x14ac:dyDescent="0.3">
      <c r="A22" s="101">
        <f>COUNTA(TabelGuru[[#Headers],[Nama]]:TabelGuru[[#This Row],[Nama]])-1</f>
        <v>19</v>
      </c>
      <c r="B22" s="125" t="s">
        <v>596</v>
      </c>
      <c r="C22" s="101" t="s">
        <v>597</v>
      </c>
      <c r="D22" s="101" t="s">
        <v>3180</v>
      </c>
      <c r="E22" s="101" t="str">
        <f>IFERROR(INDEX(NIPK[INDUK],MATCH(TabelGuru[[#This Row],[Status]],NIPK[JENIS],0),1),"")</f>
        <v>NIPPPK</v>
      </c>
      <c r="G22" s="102"/>
      <c r="H22" s="104"/>
    </row>
    <row r="23" spans="1:8" x14ac:dyDescent="0.3">
      <c r="A23" s="101">
        <f>COUNTA(TabelGuru[[#Headers],[Nama]]:TabelGuru[[#This Row],[Nama]])-1</f>
        <v>20</v>
      </c>
      <c r="B23" s="125" t="s">
        <v>146</v>
      </c>
      <c r="C23" s="101" t="s">
        <v>147</v>
      </c>
      <c r="D23" s="101" t="s">
        <v>3180</v>
      </c>
      <c r="E23" s="101" t="str">
        <f>IFERROR(INDEX(NIPK[INDUK],MATCH(TabelGuru[[#This Row],[Status]],NIPK[JENIS],0),1),"")</f>
        <v>NIPPPK</v>
      </c>
      <c r="G23" s="102"/>
      <c r="H23" s="104"/>
    </row>
    <row r="24" spans="1:8" x14ac:dyDescent="0.3">
      <c r="A24" s="101">
        <f>COUNTA(TabelGuru[[#Headers],[Nama]]:TabelGuru[[#This Row],[Nama]])-1</f>
        <v>21</v>
      </c>
      <c r="B24" s="125" t="s">
        <v>148</v>
      </c>
      <c r="C24" s="101" t="s">
        <v>149</v>
      </c>
      <c r="D24" s="101" t="s">
        <v>3180</v>
      </c>
      <c r="E24" s="101" t="str">
        <f>IFERROR(INDEX(NIPK[INDUK],MATCH(TabelGuru[[#This Row],[Status]],NIPK[JENIS],0),1),"")</f>
        <v>NIPPPK</v>
      </c>
      <c r="G24" s="102"/>
      <c r="H24" s="104"/>
    </row>
    <row r="25" spans="1:8" x14ac:dyDescent="0.3">
      <c r="A25" s="101">
        <f>COUNTA(TabelGuru[[#Headers],[Nama]]:TabelGuru[[#This Row],[Nama]])-1</f>
        <v>22</v>
      </c>
      <c r="B25" s="125" t="s">
        <v>115</v>
      </c>
      <c r="C25" s="101" t="s">
        <v>150</v>
      </c>
      <c r="D25" s="101" t="s">
        <v>3180</v>
      </c>
      <c r="E25" s="101" t="str">
        <f>IFERROR(INDEX(NIPK[INDUK],MATCH(TabelGuru[[#This Row],[Status]],NIPK[JENIS],0),1),"")</f>
        <v>NIPPPK</v>
      </c>
      <c r="G25" s="102"/>
      <c r="H25" s="104"/>
    </row>
    <row r="26" spans="1:8" x14ac:dyDescent="0.3">
      <c r="A26" s="101">
        <f>COUNTA(TabelGuru[[#Headers],[Nama]]:TabelGuru[[#This Row],[Nama]])-1</f>
        <v>23</v>
      </c>
      <c r="B26" s="125" t="s">
        <v>73</v>
      </c>
      <c r="C26" s="101" t="s">
        <v>1087</v>
      </c>
      <c r="D26" s="101" t="s">
        <v>3180</v>
      </c>
      <c r="E26" s="101" t="str">
        <f>IFERROR(INDEX(NIPK[INDUK],MATCH(TabelGuru[[#This Row],[Status]],NIPK[JENIS],0),1),"")</f>
        <v>NIPPPK</v>
      </c>
      <c r="G26" s="102"/>
      <c r="H26" s="104"/>
    </row>
    <row r="27" spans="1:8" x14ac:dyDescent="0.3">
      <c r="A27" s="101">
        <f>COUNTA(TabelGuru[[#Headers],[Nama]]:TabelGuru[[#This Row],[Nama]])-1</f>
        <v>24</v>
      </c>
      <c r="B27" s="125" t="s">
        <v>1085</v>
      </c>
      <c r="C27" s="101" t="s">
        <v>1086</v>
      </c>
      <c r="D27" s="101" t="s">
        <v>3180</v>
      </c>
      <c r="E27" s="101" t="str">
        <f>IFERROR(INDEX(NIPK[INDUK],MATCH(TabelGuru[[#This Row],[Status]],NIPK[JENIS],0),1),"")</f>
        <v>NIPPPK</v>
      </c>
      <c r="G27" s="102"/>
      <c r="H27" s="104"/>
    </row>
    <row r="28" spans="1:8" x14ac:dyDescent="0.3">
      <c r="A28" s="101">
        <f>COUNTA(TabelGuru[[#Headers],[Nama]]:TabelGuru[[#This Row],[Nama]])-1</f>
        <v>25</v>
      </c>
      <c r="B28" s="125" t="s">
        <v>112</v>
      </c>
      <c r="C28" s="101" t="s">
        <v>1078</v>
      </c>
      <c r="D28" s="101" t="s">
        <v>3180</v>
      </c>
      <c r="E28" s="101" t="str">
        <f>IFERROR(INDEX(NIPK[INDUK],MATCH(TabelGuru[[#This Row],[Status]],NIPK[JENIS],0),1),"")</f>
        <v>NIPPPK</v>
      </c>
      <c r="G28" s="102"/>
      <c r="H28" s="104"/>
    </row>
    <row r="29" spans="1:8" x14ac:dyDescent="0.3">
      <c r="A29" s="101">
        <f>COUNTA(TabelGuru[[#Headers],[Nama]]:TabelGuru[[#This Row],[Nama]])-1</f>
        <v>26</v>
      </c>
      <c r="B29" s="125" t="s">
        <v>1092</v>
      </c>
      <c r="C29" s="101" t="s">
        <v>1093</v>
      </c>
      <c r="D29" s="101" t="s">
        <v>3180</v>
      </c>
      <c r="E29" s="101" t="str">
        <f>IFERROR(INDEX(NIPK[INDUK],MATCH(TabelGuru[[#This Row],[Status]],NIPK[JENIS],0),1),"")</f>
        <v>NIPPPK</v>
      </c>
      <c r="G29" s="102"/>
      <c r="H29" s="104"/>
    </row>
    <row r="30" spans="1:8" x14ac:dyDescent="0.3">
      <c r="A30" s="101">
        <f>COUNTA(TabelGuru[[#Headers],[Nama]]:TabelGuru[[#This Row],[Nama]])-1</f>
        <v>27</v>
      </c>
      <c r="B30" s="125" t="s">
        <v>64</v>
      </c>
      <c r="C30" s="101" t="s">
        <v>2112</v>
      </c>
      <c r="D30" s="101" t="s">
        <v>3180</v>
      </c>
      <c r="E30" s="101" t="str">
        <f>IFERROR(INDEX(NIPK[INDUK],MATCH(TabelGuru[[#This Row],[Status]],NIPK[JENIS],0),1),"")</f>
        <v>NIPPPK</v>
      </c>
      <c r="G30" s="102"/>
      <c r="H30" s="104"/>
    </row>
    <row r="31" spans="1:8" x14ac:dyDescent="0.3">
      <c r="A31" s="101">
        <f>COUNTA(TabelGuru[[#Headers],[Nama]]:TabelGuru[[#This Row],[Nama]])-1</f>
        <v>28</v>
      </c>
      <c r="B31" s="125" t="s">
        <v>40</v>
      </c>
      <c r="C31" s="101" t="s">
        <v>3174</v>
      </c>
      <c r="D31" s="101" t="s">
        <v>3180</v>
      </c>
      <c r="E31" s="101" t="str">
        <f>IFERROR(INDEX(NIPK[INDUK],MATCH(TabelGuru[[#This Row],[Status]],NIPK[JENIS],0),1),"")</f>
        <v>NIPPPK</v>
      </c>
      <c r="G31" s="102"/>
      <c r="H31" s="104"/>
    </row>
    <row r="32" spans="1:8" x14ac:dyDescent="0.3">
      <c r="A32" s="101">
        <f>COUNTA(TabelGuru[[#Headers],[Nama]]:TabelGuru[[#This Row],[Nama]])-1</f>
        <v>29</v>
      </c>
      <c r="B32" s="125" t="s">
        <v>2108</v>
      </c>
      <c r="C32" s="101" t="s">
        <v>2113</v>
      </c>
      <c r="D32" s="101" t="s">
        <v>3180</v>
      </c>
      <c r="E32" s="101" t="str">
        <f>IFERROR(INDEX(NIPK[INDUK],MATCH(TabelGuru[[#This Row],[Status]],NIPK[JENIS],0),1),"")</f>
        <v>NIPPPK</v>
      </c>
      <c r="G32" s="102"/>
      <c r="H32" s="104"/>
    </row>
    <row r="33" spans="1:8" x14ac:dyDescent="0.3">
      <c r="A33" s="101">
        <f>COUNTA(TabelGuru[[#Headers],[Nama]]:TabelGuru[[#This Row],[Nama]])-1</f>
        <v>30</v>
      </c>
      <c r="B33" s="125" t="s">
        <v>32</v>
      </c>
      <c r="C33" s="101" t="s">
        <v>3173</v>
      </c>
      <c r="D33" s="101" t="s">
        <v>3180</v>
      </c>
      <c r="E33" s="101" t="str">
        <f>IFERROR(INDEX(NIPK[INDUK],MATCH(TabelGuru[[#This Row],[Status]],NIPK[JENIS],0),1),"")</f>
        <v>NIPPPK</v>
      </c>
      <c r="G33" s="102"/>
      <c r="H33" s="104"/>
    </row>
    <row r="34" spans="1:8" x14ac:dyDescent="0.3">
      <c r="A34" s="101">
        <f>COUNTA(TabelGuru[[#Headers],[Nama]]:TabelGuru[[#This Row],[Nama]])-1</f>
        <v>31</v>
      </c>
      <c r="B34" s="125" t="s">
        <v>39</v>
      </c>
      <c r="C34" s="101" t="s">
        <v>3171</v>
      </c>
      <c r="D34" s="101" t="s">
        <v>3180</v>
      </c>
      <c r="E34" s="101" t="str">
        <f>IFERROR(INDEX(NIPK[INDUK],MATCH(TabelGuru[[#This Row],[Status]],NIPK[JENIS],0),1),"")</f>
        <v>NIPPPK</v>
      </c>
      <c r="G34" s="102"/>
      <c r="H34" s="104"/>
    </row>
    <row r="35" spans="1:8" x14ac:dyDescent="0.3">
      <c r="A35" s="101">
        <f>COUNTA(TabelGuru[[#Headers],[Nama]]:TabelGuru[[#This Row],[Nama]])-1</f>
        <v>32</v>
      </c>
      <c r="B35" s="125" t="s">
        <v>2109</v>
      </c>
      <c r="C35" s="101" t="s">
        <v>2114</v>
      </c>
      <c r="D35" s="101" t="s">
        <v>3180</v>
      </c>
      <c r="E35" s="101" t="str">
        <f>IFERROR(INDEX(NIPK[INDUK],MATCH(TabelGuru[[#This Row],[Status]],NIPK[JENIS],0),1),"")</f>
        <v>NIPPPK</v>
      </c>
      <c r="G35" s="102"/>
      <c r="H35" s="104"/>
    </row>
    <row r="36" spans="1:8" x14ac:dyDescent="0.3">
      <c r="A36" s="101">
        <f>COUNTA(TabelGuru[[#Headers],[Nama]]:TabelGuru[[#This Row],[Nama]])-1</f>
        <v>33</v>
      </c>
      <c r="B36" s="125" t="s">
        <v>151</v>
      </c>
      <c r="C36" s="101" t="s">
        <v>3176</v>
      </c>
      <c r="D36" s="101" t="s">
        <v>3180</v>
      </c>
      <c r="E36" s="101" t="str">
        <f>IFERROR(INDEX(NIPK[INDUK],MATCH(TabelGuru[[#This Row],[Status]],NIPK[JENIS],0),1),"")</f>
        <v>NIPPPK</v>
      </c>
      <c r="G36" s="102"/>
      <c r="H36" s="104"/>
    </row>
    <row r="37" spans="1:8" x14ac:dyDescent="0.3">
      <c r="A37" s="101">
        <f>COUNTA(TabelGuru[[#Headers],[Nama]]:TabelGuru[[#This Row],[Nama]])-1</f>
        <v>34</v>
      </c>
      <c r="B37" s="125" t="s">
        <v>152</v>
      </c>
      <c r="C37" s="101" t="s">
        <v>3172</v>
      </c>
      <c r="D37" s="101" t="s">
        <v>3180</v>
      </c>
      <c r="E37" s="101" t="str">
        <f>IFERROR(INDEX(NIPK[INDUK],MATCH(TabelGuru[[#This Row],[Status]],NIPK[JENIS],0),1),"")</f>
        <v>NIPPPK</v>
      </c>
      <c r="G37" s="102"/>
      <c r="H37" s="104"/>
    </row>
    <row r="38" spans="1:8" x14ac:dyDescent="0.3">
      <c r="A38" s="101">
        <f>COUNTA(TabelGuru[[#Headers],[Nama]]:TabelGuru[[#This Row],[Nama]])-1</f>
        <v>35</v>
      </c>
      <c r="B38" s="125" t="s">
        <v>2110</v>
      </c>
      <c r="C38" s="101" t="s">
        <v>2115</v>
      </c>
      <c r="D38" s="101" t="s">
        <v>3180</v>
      </c>
      <c r="E38" s="101" t="str">
        <f>IFERROR(INDEX(NIPK[INDUK],MATCH(TabelGuru[[#This Row],[Status]],NIPK[JENIS],0),1),"")</f>
        <v>NIPPPK</v>
      </c>
      <c r="G38" s="102"/>
      <c r="H38" s="104"/>
    </row>
    <row r="39" spans="1:8" x14ac:dyDescent="0.3">
      <c r="A39" s="101">
        <f>COUNTA(TabelGuru[[#Headers],[Nama]]:TabelGuru[[#This Row],[Nama]])-1</f>
        <v>36</v>
      </c>
      <c r="B39" s="125" t="s">
        <v>43</v>
      </c>
      <c r="C39" s="101" t="s">
        <v>44</v>
      </c>
      <c r="D39" s="101" t="s">
        <v>3179</v>
      </c>
      <c r="E39" s="101" t="str">
        <f>IFERROR(INDEX(NIPK[INDUK],MATCH(TabelGuru[[#This Row],[Status]],NIPK[JENIS],0),1),"")</f>
        <v>NIP</v>
      </c>
      <c r="G39" s="102"/>
      <c r="H39" s="104"/>
    </row>
    <row r="40" spans="1:8" x14ac:dyDescent="0.3">
      <c r="A40" s="101">
        <f>COUNTA(TabelGuru[[#Headers],[Nama]]:TabelGuru[[#This Row],[Nama]])-1</f>
        <v>37</v>
      </c>
      <c r="B40" s="125" t="s">
        <v>600</v>
      </c>
      <c r="C40" s="101" t="s">
        <v>1088</v>
      </c>
      <c r="D40" s="101" t="s">
        <v>3181</v>
      </c>
      <c r="E40" s="101" t="str">
        <f>IFERROR(INDEX(NIPK[INDUK],MATCH(TabelGuru[[#This Row],[Status]],NIPK[JENIS],0),1),"")</f>
        <v>NIK</v>
      </c>
      <c r="G40" s="102"/>
      <c r="H40" s="104"/>
    </row>
    <row r="41" spans="1:8" x14ac:dyDescent="0.3">
      <c r="A41" s="101">
        <f>COUNTA(TabelGuru[[#Headers],[Nama]]:TabelGuru[[#This Row],[Nama]])-1</f>
        <v>38</v>
      </c>
      <c r="B41" s="125" t="s">
        <v>116</v>
      </c>
      <c r="C41" s="101" t="s">
        <v>117</v>
      </c>
      <c r="D41" s="101" t="s">
        <v>3179</v>
      </c>
      <c r="E41" s="101" t="str">
        <f>IFERROR(INDEX(NIPK[INDUK],MATCH(TabelGuru[[#This Row],[Status]],NIPK[JENIS],0),1),"")</f>
        <v>NIP</v>
      </c>
      <c r="G41" s="102"/>
      <c r="H41" s="104"/>
    </row>
    <row r="42" spans="1:8" x14ac:dyDescent="0.3">
      <c r="A42" s="101">
        <f>COUNTA(TabelGuru[[#Headers],[Nama]]:TabelGuru[[#This Row],[Nama]])-1</f>
        <v>39</v>
      </c>
      <c r="B42" s="125" t="s">
        <v>153</v>
      </c>
      <c r="C42" s="101" t="s">
        <v>122</v>
      </c>
      <c r="D42" s="101" t="s">
        <v>3179</v>
      </c>
      <c r="E42" s="101" t="str">
        <f>IFERROR(INDEX(NIPK[INDUK],MATCH(TabelGuru[[#This Row],[Status]],NIPK[JENIS],0),1),"")</f>
        <v>NIP</v>
      </c>
      <c r="G42" s="102"/>
      <c r="H42" s="104"/>
    </row>
    <row r="43" spans="1:8" x14ac:dyDescent="0.3">
      <c r="A43" s="101">
        <f>COUNTA(TabelGuru[[#Headers],[Nama]]:TabelGuru[[#This Row],[Nama]])-1</f>
        <v>40</v>
      </c>
      <c r="B43" s="125" t="s">
        <v>120</v>
      </c>
      <c r="C43" s="101" t="s">
        <v>121</v>
      </c>
      <c r="D43" s="101" t="s">
        <v>3179</v>
      </c>
      <c r="E43" s="101" t="str">
        <f>IFERROR(INDEX(NIPK[INDUK],MATCH(TabelGuru[[#This Row],[Status]],NIPK[JENIS],0),1),"")</f>
        <v>NIP</v>
      </c>
      <c r="G43" s="102"/>
      <c r="H43" s="104"/>
    </row>
    <row r="44" spans="1:8" x14ac:dyDescent="0.3">
      <c r="A44" s="101">
        <f>COUNTA(TabelGuru[[#Headers],[Nama]]:TabelGuru[[#This Row],[Nama]])-1</f>
        <v>41</v>
      </c>
      <c r="B44" s="125" t="s">
        <v>118</v>
      </c>
      <c r="C44" s="101" t="s">
        <v>119</v>
      </c>
      <c r="D44" s="101" t="s">
        <v>3179</v>
      </c>
      <c r="E44" s="101" t="str">
        <f>IFERROR(INDEX(NIPK[INDUK],MATCH(TabelGuru[[#This Row],[Status]],NIPK[JENIS],0),1),"")</f>
        <v>NIP</v>
      </c>
      <c r="G44" s="102"/>
      <c r="H44" s="104"/>
    </row>
    <row r="45" spans="1:8" x14ac:dyDescent="0.3">
      <c r="A45" s="101">
        <f>COUNTA(TabelGuru[[#Headers],[Nama]]:TabelGuru[[#This Row],[Nama]])-1</f>
        <v>42</v>
      </c>
      <c r="B45" s="125" t="s">
        <v>67</v>
      </c>
      <c r="C45" s="101" t="s">
        <v>68</v>
      </c>
      <c r="D45" s="101" t="s">
        <v>3180</v>
      </c>
      <c r="E45" s="101" t="str">
        <f>IFERROR(INDEX(NIPK[INDUK],MATCH(TabelGuru[[#This Row],[Status]],NIPK[JENIS],0),1),"")</f>
        <v>NIPPPK</v>
      </c>
      <c r="G45" s="102"/>
      <c r="H45" s="104"/>
    </row>
    <row r="46" spans="1:8" x14ac:dyDescent="0.3">
      <c r="A46" s="101">
        <f>COUNTA(TabelGuru[[#Headers],[Nama]]:TabelGuru[[#This Row],[Nama]])-1</f>
        <v>43</v>
      </c>
      <c r="B46" s="125" t="s">
        <v>123</v>
      </c>
      <c r="C46" s="101" t="s">
        <v>124</v>
      </c>
      <c r="D46" s="101" t="s">
        <v>3180</v>
      </c>
      <c r="E46" s="101" t="str">
        <f>IFERROR(INDEX(NIPK[INDUK],MATCH(TabelGuru[[#This Row],[Status]],NIPK[JENIS],0),1),"")</f>
        <v>NIPPPK</v>
      </c>
      <c r="G46" s="102"/>
      <c r="H46" s="104"/>
    </row>
    <row r="47" spans="1:8" x14ac:dyDescent="0.3">
      <c r="A47" s="101">
        <f>COUNTA(TabelGuru[[#Headers],[Nama]]:TabelGuru[[#This Row],[Nama]])-1</f>
        <v>44</v>
      </c>
      <c r="B47" s="125" t="s">
        <v>1082</v>
      </c>
      <c r="C47" s="101" t="s">
        <v>1083</v>
      </c>
      <c r="D47" s="101" t="s">
        <v>3180</v>
      </c>
      <c r="E47" s="101" t="str">
        <f>IFERROR(INDEX(NIPK[INDUK],MATCH(TabelGuru[[#This Row],[Status]],NIPK[JENIS],0),1),"")</f>
        <v>NIPPPK</v>
      </c>
      <c r="G47" s="102"/>
      <c r="H47" s="104"/>
    </row>
    <row r="48" spans="1:8" x14ac:dyDescent="0.3">
      <c r="A48" s="101">
        <f>COUNTA(TabelGuru[[#Headers],[Nama]]:TabelGuru[[#This Row],[Nama]])-1</f>
        <v>45</v>
      </c>
      <c r="B48" s="125" t="s">
        <v>132</v>
      </c>
      <c r="C48" s="101" t="s">
        <v>133</v>
      </c>
      <c r="D48" s="101" t="s">
        <v>3179</v>
      </c>
      <c r="E48" s="101" t="str">
        <f>IFERROR(INDEX(NIPK[INDUK],MATCH(TabelGuru[[#This Row],[Status]],NIPK[JENIS],0),1),"")</f>
        <v>NIP</v>
      </c>
    </row>
    <row r="49" spans="1:5" x14ac:dyDescent="0.3">
      <c r="A49" s="101">
        <f>COUNTA(TabelGuru[[#Headers],[Nama]]:TabelGuru[[#This Row],[Nama]])-1</f>
        <v>46</v>
      </c>
      <c r="B49" s="125" t="s">
        <v>135</v>
      </c>
      <c r="C49" s="101" t="s">
        <v>136</v>
      </c>
      <c r="D49" s="101" t="s">
        <v>3179</v>
      </c>
      <c r="E49" s="101" t="str">
        <f>IFERROR(INDEX(NIPK[INDUK],MATCH(TabelGuru[[#This Row],[Status]],NIPK[JENIS],0),1),"")</f>
        <v>NIP</v>
      </c>
    </row>
    <row r="50" spans="1:5" x14ac:dyDescent="0.3">
      <c r="A50" s="101">
        <f>COUNTA(TabelGuru[[#Headers],[Nama]]:TabelGuru[[#This Row],[Nama]])-1</f>
        <v>47</v>
      </c>
      <c r="B50" s="125" t="s">
        <v>1079</v>
      </c>
      <c r="C50" s="101" t="s">
        <v>134</v>
      </c>
      <c r="D50" s="101" t="s">
        <v>3179</v>
      </c>
      <c r="E50" s="101" t="str">
        <f>IFERROR(INDEX(NIPK[INDUK],MATCH(TabelGuru[[#This Row],[Status]],NIPK[JENIS],0),1),"")</f>
        <v>NIP</v>
      </c>
    </row>
    <row r="51" spans="1:5" x14ac:dyDescent="0.3">
      <c r="A51" s="101">
        <f>COUNTA(TabelGuru[[#Headers],[Nama]]:TabelGuru[[#This Row],[Nama]])-1</f>
        <v>48</v>
      </c>
      <c r="B51" s="125" t="s">
        <v>58</v>
      </c>
      <c r="C51" s="101" t="s">
        <v>59</v>
      </c>
      <c r="D51" s="101" t="s">
        <v>3180</v>
      </c>
      <c r="E51" s="101" t="str">
        <f>IFERROR(INDEX(NIPK[INDUK],MATCH(TabelGuru[[#This Row],[Status]],NIPK[JENIS],0),1),"")</f>
        <v>NIPPPK</v>
      </c>
    </row>
    <row r="52" spans="1:5" x14ac:dyDescent="0.3">
      <c r="A52" s="101">
        <f>COUNTA(TabelGuru[[#Headers],[Nama]]:TabelGuru[[#This Row],[Nama]])-1</f>
        <v>49</v>
      </c>
      <c r="B52" s="125" t="s">
        <v>60</v>
      </c>
      <c r="C52" s="101" t="s">
        <v>61</v>
      </c>
      <c r="D52" s="101" t="s">
        <v>3180</v>
      </c>
      <c r="E52" s="101" t="str">
        <f>IFERROR(INDEX(NIPK[INDUK],MATCH(TabelGuru[[#This Row],[Status]],NIPK[JENIS],0),1),"")</f>
        <v>NIPPPK</v>
      </c>
    </row>
    <row r="53" spans="1:5" x14ac:dyDescent="0.3">
      <c r="A53" s="101">
        <f>COUNTA(TabelGuru[[#Headers],[Nama]]:TabelGuru[[#This Row],[Nama]])-1</f>
        <v>50</v>
      </c>
      <c r="B53" s="125" t="s">
        <v>2069</v>
      </c>
      <c r="C53" s="101" t="s">
        <v>3170</v>
      </c>
      <c r="D53" s="101" t="s">
        <v>3180</v>
      </c>
      <c r="E53" s="101" t="str">
        <f>IFERROR(INDEX(NIPK[INDUK],MATCH(TabelGuru[[#This Row],[Status]],NIPK[JENIS],0),1),"")</f>
        <v>NIPPPK</v>
      </c>
    </row>
    <row r="54" spans="1:5" x14ac:dyDescent="0.3">
      <c r="A54" s="101">
        <f>COUNTA(TabelGuru[[#Headers],[Nama]]:TabelGuru[[#This Row],[Nama]])-1</f>
        <v>51</v>
      </c>
      <c r="B54" s="125" t="s">
        <v>1089</v>
      </c>
      <c r="C54" s="101" t="s">
        <v>1090</v>
      </c>
      <c r="D54" s="101" t="s">
        <v>3181</v>
      </c>
      <c r="E54" s="101" t="str">
        <f>IFERROR(INDEX(NIPK[INDUK],MATCH(TabelGuru[[#This Row],[Status]],NIPK[JENIS],0),1),"")</f>
        <v>NIK</v>
      </c>
    </row>
    <row r="55" spans="1:5" x14ac:dyDescent="0.3">
      <c r="A55" s="101">
        <f>COUNTA(TabelGuru[[#Headers],[Nama]]:TabelGuru[[#This Row],[Nama]])-1</f>
        <v>52</v>
      </c>
      <c r="B55" s="125" t="s">
        <v>598</v>
      </c>
      <c r="C55" s="101" t="s">
        <v>1084</v>
      </c>
      <c r="D55" s="101" t="s">
        <v>3181</v>
      </c>
      <c r="E55" s="101" t="str">
        <f>IFERROR(INDEX(NIPK[INDUK],MATCH(TabelGuru[[#This Row],[Status]],NIPK[JENIS],0),1),"")</f>
        <v>NIK</v>
      </c>
    </row>
    <row r="56" spans="1:5" x14ac:dyDescent="0.3">
      <c r="A56" s="101">
        <f>COUNTA(TabelGuru[[#Headers],[Nama]]:TabelGuru[[#This Row],[Nama]])-1</f>
        <v>53</v>
      </c>
      <c r="B56" s="125" t="s">
        <v>2107</v>
      </c>
      <c r="C56" s="101" t="s">
        <v>127</v>
      </c>
      <c r="D56" s="101" t="s">
        <v>3179</v>
      </c>
      <c r="E56" s="101" t="str">
        <f>IFERROR(INDEX(NIPK[INDUK],MATCH(TabelGuru[[#This Row],[Status]],NIPK[JENIS],0),1),"")</f>
        <v>NIP</v>
      </c>
    </row>
    <row r="57" spans="1:5" x14ac:dyDescent="0.3">
      <c r="A57" s="101">
        <f>COUNTA(TabelGuru[[#Headers],[Nama]]:TabelGuru[[#This Row],[Nama]])-1</f>
        <v>54</v>
      </c>
      <c r="B57" s="125" t="s">
        <v>125</v>
      </c>
      <c r="C57" s="101" t="s">
        <v>126</v>
      </c>
      <c r="D57" s="101" t="s">
        <v>3179</v>
      </c>
      <c r="E57" s="101" t="str">
        <f>IFERROR(INDEX(NIPK[INDUK],MATCH(TabelGuru[[#This Row],[Status]],NIPK[JENIS],0),1),"")</f>
        <v>NIP</v>
      </c>
    </row>
    <row r="58" spans="1:5" x14ac:dyDescent="0.3">
      <c r="A58" s="101">
        <f>COUNTA(TabelGuru[[#Headers],[Nama]]:TabelGuru[[#This Row],[Nama]])-1</f>
        <v>55</v>
      </c>
      <c r="B58" s="125" t="s">
        <v>128</v>
      </c>
      <c r="C58" s="101" t="s">
        <v>129</v>
      </c>
      <c r="D58" s="101" t="s">
        <v>3179</v>
      </c>
      <c r="E58" s="101" t="str">
        <f>IFERROR(INDEX(NIPK[INDUK],MATCH(TabelGuru[[#This Row],[Status]],NIPK[JENIS],0),1),"")</f>
        <v>NIP</v>
      </c>
    </row>
    <row r="59" spans="1:5" x14ac:dyDescent="0.3">
      <c r="A59" s="101">
        <f>COUNTA(TabelGuru[[#Headers],[Nama]]:TabelGuru[[#This Row],[Nama]])-1</f>
        <v>56</v>
      </c>
      <c r="B59" s="125" t="s">
        <v>599</v>
      </c>
      <c r="C59" s="101" t="s">
        <v>601</v>
      </c>
      <c r="D59" s="101" t="s">
        <v>3180</v>
      </c>
      <c r="E59" s="101" t="str">
        <f>IFERROR(INDEX(NIPK[INDUK],MATCH(TabelGuru[[#This Row],[Status]],NIPK[JENIS],0),1),"")</f>
        <v>NIPPPK</v>
      </c>
    </row>
    <row r="60" spans="1:5" x14ac:dyDescent="0.3">
      <c r="A60" s="101">
        <f>COUNTA(TabelGuru[[#Headers],[Nama]]:TabelGuru[[#This Row],[Nama]])-1</f>
        <v>57</v>
      </c>
      <c r="B60" s="125" t="s">
        <v>56</v>
      </c>
      <c r="C60" s="101" t="s">
        <v>57</v>
      </c>
      <c r="D60" s="101" t="s">
        <v>3180</v>
      </c>
      <c r="E60" s="101" t="str">
        <f>IFERROR(INDEX(NIPK[INDUK],MATCH(TabelGuru[[#This Row],[Status]],NIPK[JENIS],0),1),"")</f>
        <v>NIPPPK</v>
      </c>
    </row>
    <row r="61" spans="1:5" x14ac:dyDescent="0.3">
      <c r="A61" s="101">
        <f>COUNTA(TabelGuru[[#Headers],[Nama]]:TabelGuru[[#This Row],[Nama]])-1</f>
        <v>58</v>
      </c>
      <c r="B61" s="125" t="s">
        <v>130</v>
      </c>
      <c r="C61" s="101" t="s">
        <v>131</v>
      </c>
      <c r="D61" s="101" t="s">
        <v>3180</v>
      </c>
      <c r="E61" s="101" t="str">
        <f>IFERROR(INDEX(NIPK[INDUK],MATCH(TabelGuru[[#This Row],[Status]],NIPK[JENIS],0),1),"")</f>
        <v>NIPPPK</v>
      </c>
    </row>
    <row r="62" spans="1:5" x14ac:dyDescent="0.3">
      <c r="A62" s="101">
        <f>COUNTA(TabelGuru[[#Headers],[Nama]]:TabelGuru[[#This Row],[Nama]])-1</f>
        <v>59</v>
      </c>
      <c r="B62" s="125" t="s">
        <v>1080</v>
      </c>
      <c r="C62" s="101" t="s">
        <v>1081</v>
      </c>
      <c r="D62" s="101" t="s">
        <v>3180</v>
      </c>
      <c r="E62" s="101" t="str">
        <f>IFERROR(INDEX(NIPK[INDUK],MATCH(TabelGuru[[#This Row],[Status]],NIPK[JENIS],0),1),"")</f>
        <v>NIPPPK</v>
      </c>
    </row>
    <row r="63" spans="1:5" x14ac:dyDescent="0.3">
      <c r="A63" s="101">
        <f>COUNTA(TabelGuru[[#Headers],[Nama]]:TabelGuru[[#This Row],[Nama]])-1</f>
        <v>60</v>
      </c>
      <c r="B63" s="125" t="s">
        <v>45</v>
      </c>
      <c r="C63" s="101" t="s">
        <v>3177</v>
      </c>
      <c r="D63" s="101" t="s">
        <v>3180</v>
      </c>
      <c r="E63" s="101" t="str">
        <f>IFERROR(INDEX(NIPK[INDUK],MATCH(TabelGuru[[#This Row],[Status]],NIPK[JENIS],0),1),"")</f>
        <v>NIPPPK</v>
      </c>
    </row>
    <row r="64" spans="1:5" x14ac:dyDescent="0.3">
      <c r="A64" s="101">
        <f>COUNTA(TabelGuru[[#Headers],[Nama]]:TabelGuru[[#This Row],[Nama]])-1</f>
        <v>61</v>
      </c>
      <c r="B64" s="125" t="s">
        <v>50</v>
      </c>
      <c r="C64" s="101" t="s">
        <v>51</v>
      </c>
      <c r="D64" s="101" t="s">
        <v>3179</v>
      </c>
      <c r="E64" s="101" t="str">
        <f>IFERROR(INDEX(NIPK[INDUK],MATCH(TabelGuru[[#This Row],[Status]],NIPK[JENIS],0),1),"")</f>
        <v>NIP</v>
      </c>
    </row>
    <row r="65" spans="1:5" x14ac:dyDescent="0.3">
      <c r="A65" s="101">
        <f>COUNTA(TabelGuru[[#Headers],[Nama]]:TabelGuru[[#This Row],[Nama]])-1</f>
        <v>62</v>
      </c>
      <c r="B65" s="125" t="s">
        <v>137</v>
      </c>
      <c r="C65" s="101" t="s">
        <v>138</v>
      </c>
      <c r="D65" s="101" t="s">
        <v>3179</v>
      </c>
      <c r="E65" s="101" t="str">
        <f>IFERROR(INDEX(NIPK[INDUK],MATCH(TabelGuru[[#This Row],[Status]],NIPK[JENIS],0),1),"")</f>
        <v>NIP</v>
      </c>
    </row>
    <row r="66" spans="1:5" x14ac:dyDescent="0.3">
      <c r="A66" s="101">
        <f>COUNTA(TabelGuru[[#Headers],[Nama]]:TabelGuru[[#This Row],[Nama]])-1</f>
        <v>63</v>
      </c>
      <c r="B66" s="125" t="s">
        <v>84</v>
      </c>
      <c r="C66" s="101" t="s">
        <v>85</v>
      </c>
      <c r="D66" s="101" t="s">
        <v>3179</v>
      </c>
      <c r="E66" s="101" t="str">
        <f>IFERROR(INDEX(NIPK[INDUK],MATCH(TabelGuru[[#This Row],[Status]],NIPK[JENIS],0),1),"")</f>
        <v>NIP</v>
      </c>
    </row>
    <row r="67" spans="1:5" x14ac:dyDescent="0.3">
      <c r="A67" s="101">
        <f>COUNTA(TabelGuru[[#Headers],[Nama]]:TabelGuru[[#This Row],[Nama]])-1</f>
        <v>64</v>
      </c>
      <c r="B67" s="125" t="s">
        <v>53</v>
      </c>
      <c r="C67" s="101" t="s">
        <v>54</v>
      </c>
      <c r="D67" s="101" t="s">
        <v>3179</v>
      </c>
      <c r="E67" s="101" t="str">
        <f>IFERROR(INDEX(NIPK[INDUK],MATCH(TabelGuru[[#This Row],[Status]],NIPK[JENIS],0),1),"")</f>
        <v>NIP</v>
      </c>
    </row>
    <row r="68" spans="1:5" x14ac:dyDescent="0.3">
      <c r="A68" s="101">
        <f>COUNTA(TabelGuru[[#Headers],[Nama]]:TabelGuru[[#This Row],[Nama]])-1</f>
        <v>65</v>
      </c>
      <c r="B68" s="125" t="s">
        <v>139</v>
      </c>
      <c r="C68" s="101" t="s">
        <v>140</v>
      </c>
      <c r="D68" s="101" t="s">
        <v>3179</v>
      </c>
      <c r="E68" s="101" t="str">
        <f>IFERROR(INDEX(NIPK[INDUK],MATCH(TabelGuru[[#This Row],[Status]],NIPK[JENIS],0),1),"")</f>
        <v>NIP</v>
      </c>
    </row>
    <row r="69" spans="1:5" x14ac:dyDescent="0.3">
      <c r="A69" s="101">
        <f>COUNTA(TabelGuru[[#Headers],[Nama]]:TabelGuru[[#This Row],[Nama]])-1</f>
        <v>66</v>
      </c>
      <c r="B69" s="125" t="s">
        <v>65</v>
      </c>
      <c r="C69" s="101" t="s">
        <v>66</v>
      </c>
      <c r="D69" s="101" t="s">
        <v>3180</v>
      </c>
      <c r="E69" s="101" t="str">
        <f>IFERROR(INDEX(NIPK[INDUK],MATCH(TabelGuru[[#This Row],[Status]],NIPK[JENIS],0),1),"")</f>
        <v>NIPPPK</v>
      </c>
    </row>
    <row r="70" spans="1:5" x14ac:dyDescent="0.3">
      <c r="A70" s="101">
        <f>COUNTA(TabelGuru[[#Headers],[Nama]]:TabelGuru[[#This Row],[Nama]])-1</f>
        <v>67</v>
      </c>
      <c r="B70" s="125" t="s">
        <v>82</v>
      </c>
      <c r="C70" s="101" t="s">
        <v>83</v>
      </c>
      <c r="D70" s="101" t="s">
        <v>3180</v>
      </c>
      <c r="E70" s="101" t="str">
        <f>IFERROR(INDEX(NIPK[INDUK],MATCH(TabelGuru[[#This Row],[Status]],NIPK[JENIS],0),1),"")</f>
        <v>NIPPPK</v>
      </c>
    </row>
    <row r="71" spans="1:5" x14ac:dyDescent="0.3">
      <c r="A71" s="101">
        <f>COUNTA(TabelGuru[[#Headers],[Nama]]:TabelGuru[[#This Row],[Nama]])-1</f>
        <v>68</v>
      </c>
      <c r="B71" s="125" t="s">
        <v>80</v>
      </c>
      <c r="C71" s="101" t="s">
        <v>81</v>
      </c>
      <c r="D71" s="101" t="s">
        <v>3180</v>
      </c>
      <c r="E71" s="101" t="str">
        <f>IFERROR(INDEX(NIPK[INDUK],MATCH(TabelGuru[[#This Row],[Status]],NIPK[JENIS],0),1),"")</f>
        <v>NIPPPK</v>
      </c>
    </row>
    <row r="72" spans="1:5" x14ac:dyDescent="0.3">
      <c r="A72" s="101">
        <f>COUNTA(TabelGuru[[#Headers],[Nama]]:TabelGuru[[#This Row],[Nama]])-1</f>
        <v>69</v>
      </c>
      <c r="B72" s="125" t="s">
        <v>62</v>
      </c>
      <c r="C72" s="101" t="s">
        <v>63</v>
      </c>
      <c r="D72" s="101" t="s">
        <v>3180</v>
      </c>
      <c r="E72" s="101" t="str">
        <f>IFERROR(INDEX(NIPK[INDUK],MATCH(TabelGuru[[#This Row],[Status]],NIPK[JENIS],0),1),"")</f>
        <v>NIPPPK</v>
      </c>
    </row>
    <row r="73" spans="1:5" x14ac:dyDescent="0.3">
      <c r="A73" s="101">
        <f>COUNTA(TabelGuru[[#Headers],[Nama]]:TabelGuru[[#This Row],[Nama]])-1</f>
        <v>70</v>
      </c>
      <c r="B73" s="125" t="s">
        <v>1091</v>
      </c>
      <c r="C73" s="101" t="s">
        <v>3175</v>
      </c>
      <c r="D73" s="101" t="s">
        <v>3180</v>
      </c>
      <c r="E73" s="101" t="str">
        <f>IFERROR(INDEX(NIPK[INDUK],MATCH(TabelGuru[[#This Row],[Status]],NIPK[JENIS],0),1),"")</f>
        <v>NIPPPK</v>
      </c>
    </row>
    <row r="74" spans="1:5" x14ac:dyDescent="0.3">
      <c r="A74" s="210">
        <v>71</v>
      </c>
      <c r="B74" s="125" t="s">
        <v>3195</v>
      </c>
      <c r="C74" s="101" t="s">
        <v>3196</v>
      </c>
      <c r="D74" s="101" t="s">
        <v>3179</v>
      </c>
      <c r="E74" s="210" t="str">
        <f>IFERROR(INDEX(NIPK[INDUK],MATCH(TabelGuru[[#This Row],[Status]],NIPK[JENIS],0),1),"")</f>
        <v>NIP</v>
      </c>
    </row>
  </sheetData>
  <mergeCells count="1">
    <mergeCell ref="A1:E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4EEB-CEB1-4B23-A74F-C55FD0821507}">
  <sheetPr codeName="Sheet8"/>
  <dimension ref="A3:B33"/>
  <sheetViews>
    <sheetView workbookViewId="0">
      <selection activeCell="B12" sqref="B12"/>
    </sheetView>
  </sheetViews>
  <sheetFormatPr defaultRowHeight="14.4" x14ac:dyDescent="0.3"/>
  <cols>
    <col min="1" max="1" width="4.44140625" style="9" customWidth="1"/>
    <col min="2" max="2" width="40.44140625" style="9" bestFit="1" customWidth="1"/>
  </cols>
  <sheetData>
    <row r="3" spans="1:2" x14ac:dyDescent="0.3">
      <c r="A3" s="10" t="s">
        <v>3163</v>
      </c>
      <c r="B3" s="122" t="s">
        <v>1130</v>
      </c>
    </row>
    <row r="4" spans="1:2" x14ac:dyDescent="0.3">
      <c r="A4" s="120">
        <v>1</v>
      </c>
      <c r="B4" s="121" t="s">
        <v>3159</v>
      </c>
    </row>
    <row r="5" spans="1:2" x14ac:dyDescent="0.3">
      <c r="A5" s="120">
        <v>2</v>
      </c>
      <c r="B5" s="121" t="s">
        <v>3151</v>
      </c>
    </row>
    <row r="6" spans="1:2" x14ac:dyDescent="0.3">
      <c r="A6" s="120">
        <v>3</v>
      </c>
      <c r="B6" s="121" t="s">
        <v>3152</v>
      </c>
    </row>
    <row r="7" spans="1:2" x14ac:dyDescent="0.3">
      <c r="A7" s="120">
        <v>4</v>
      </c>
      <c r="B7" s="121" t="s">
        <v>3160</v>
      </c>
    </row>
    <row r="8" spans="1:2" x14ac:dyDescent="0.3">
      <c r="A8" s="120">
        <v>5</v>
      </c>
      <c r="B8" s="121" t="s">
        <v>3149</v>
      </c>
    </row>
    <row r="9" spans="1:2" x14ac:dyDescent="0.3">
      <c r="A9" s="120">
        <v>6</v>
      </c>
      <c r="B9" s="121" t="s">
        <v>3162</v>
      </c>
    </row>
    <row r="10" spans="1:2" x14ac:dyDescent="0.3">
      <c r="A10" s="120">
        <v>7</v>
      </c>
      <c r="B10" s="121" t="s">
        <v>3156</v>
      </c>
    </row>
    <row r="11" spans="1:2" x14ac:dyDescent="0.3">
      <c r="A11" s="120">
        <v>8</v>
      </c>
      <c r="B11" s="121" t="s">
        <v>3161</v>
      </c>
    </row>
    <row r="12" spans="1:2" x14ac:dyDescent="0.3">
      <c r="A12" s="120">
        <v>9</v>
      </c>
      <c r="B12" s="121" t="s">
        <v>3150</v>
      </c>
    </row>
    <row r="13" spans="1:2" x14ac:dyDescent="0.3">
      <c r="A13" s="120">
        <v>10</v>
      </c>
      <c r="B13" s="121" t="s">
        <v>3154</v>
      </c>
    </row>
    <row r="14" spans="1:2" x14ac:dyDescent="0.3">
      <c r="A14" s="120">
        <v>11</v>
      </c>
      <c r="B14" s="121" t="s">
        <v>3158</v>
      </c>
    </row>
    <row r="15" spans="1:2" x14ac:dyDescent="0.3">
      <c r="A15" s="120">
        <v>12</v>
      </c>
      <c r="B15" s="121" t="s">
        <v>3153</v>
      </c>
    </row>
    <row r="16" spans="1:2" x14ac:dyDescent="0.3">
      <c r="A16" s="120">
        <v>13</v>
      </c>
      <c r="B16" s="121" t="s">
        <v>3188</v>
      </c>
    </row>
    <row r="17" spans="1:2" x14ac:dyDescent="0.3">
      <c r="A17" s="120">
        <v>14</v>
      </c>
      <c r="B17" s="121" t="s">
        <v>3188</v>
      </c>
    </row>
    <row r="18" spans="1:2" x14ac:dyDescent="0.3">
      <c r="A18" s="120">
        <v>15</v>
      </c>
      <c r="B18" s="121" t="s">
        <v>3188</v>
      </c>
    </row>
    <row r="19" spans="1:2" x14ac:dyDescent="0.3">
      <c r="A19" s="120">
        <v>16</v>
      </c>
      <c r="B19" s="121" t="s">
        <v>3188</v>
      </c>
    </row>
    <row r="20" spans="1:2" x14ac:dyDescent="0.3">
      <c r="A20" s="120">
        <v>17</v>
      </c>
      <c r="B20" s="121" t="s">
        <v>3186</v>
      </c>
    </row>
    <row r="21" spans="1:2" x14ac:dyDescent="0.3">
      <c r="A21" s="120">
        <v>18</v>
      </c>
      <c r="B21" s="121" t="s">
        <v>3186</v>
      </c>
    </row>
    <row r="22" spans="1:2" x14ac:dyDescent="0.3">
      <c r="A22" s="120">
        <v>19</v>
      </c>
      <c r="B22" s="121" t="s">
        <v>3186</v>
      </c>
    </row>
    <row r="23" spans="1:2" x14ac:dyDescent="0.3">
      <c r="A23" s="120">
        <v>20</v>
      </c>
      <c r="B23" s="121" t="s">
        <v>3186</v>
      </c>
    </row>
    <row r="24" spans="1:2" x14ac:dyDescent="0.3">
      <c r="A24" s="120">
        <v>21</v>
      </c>
      <c r="B24" s="121" t="s">
        <v>3187</v>
      </c>
    </row>
    <row r="25" spans="1:2" x14ac:dyDescent="0.3">
      <c r="A25" s="120">
        <v>22</v>
      </c>
      <c r="B25" s="121" t="s">
        <v>3187</v>
      </c>
    </row>
    <row r="26" spans="1:2" x14ac:dyDescent="0.3">
      <c r="A26" s="120">
        <v>23</v>
      </c>
      <c r="B26" s="121" t="s">
        <v>3187</v>
      </c>
    </row>
    <row r="27" spans="1:2" x14ac:dyDescent="0.3">
      <c r="A27" s="120">
        <v>24</v>
      </c>
      <c r="B27" s="121" t="s">
        <v>3187</v>
      </c>
    </row>
    <row r="28" spans="1:2" x14ac:dyDescent="0.3">
      <c r="A28" s="120">
        <v>25</v>
      </c>
      <c r="B28" s="121" t="s">
        <v>3164</v>
      </c>
    </row>
    <row r="29" spans="1:2" x14ac:dyDescent="0.3">
      <c r="A29" s="120">
        <v>26</v>
      </c>
      <c r="B29" s="121" t="s">
        <v>3165</v>
      </c>
    </row>
    <row r="30" spans="1:2" x14ac:dyDescent="0.3">
      <c r="A30" s="120">
        <v>27</v>
      </c>
      <c r="B30" s="121" t="s">
        <v>3166</v>
      </c>
    </row>
    <row r="31" spans="1:2" x14ac:dyDescent="0.3">
      <c r="A31" s="120">
        <v>28</v>
      </c>
      <c r="B31" s="121" t="s">
        <v>3167</v>
      </c>
    </row>
    <row r="32" spans="1:2" x14ac:dyDescent="0.3">
      <c r="A32" s="120">
        <v>29</v>
      </c>
      <c r="B32" s="121" t="s">
        <v>3155</v>
      </c>
    </row>
    <row r="33" spans="1:2" x14ac:dyDescent="0.3">
      <c r="A33" s="123">
        <v>30</v>
      </c>
      <c r="B33" s="124" t="s">
        <v>3157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46"/>
  <sheetViews>
    <sheetView showGridLines="0" workbookViewId="0">
      <pane ySplit="3" topLeftCell="A4" activePane="bottomLeft" state="frozen"/>
      <selection activeCell="C7" sqref="C7:D7"/>
      <selection pane="bottomLeft" activeCell="B11" sqref="B11"/>
    </sheetView>
  </sheetViews>
  <sheetFormatPr defaultColWidth="9.21875" defaultRowHeight="14.4" x14ac:dyDescent="0.3"/>
  <cols>
    <col min="1" max="1" width="5.6640625" style="104" customWidth="1"/>
    <col min="2" max="2" width="11.109375" style="104" bestFit="1" customWidth="1"/>
    <col min="3" max="3" width="37.33203125" style="104" bestFit="1" customWidth="1"/>
    <col min="4" max="4" width="24.6640625" style="104" bestFit="1" customWidth="1"/>
    <col min="5" max="5" width="9.21875" style="102"/>
    <col min="6" max="7" width="6.44140625" style="104" bestFit="1" customWidth="1"/>
    <col min="8" max="8" width="2.5546875" style="104" customWidth="1"/>
    <col min="12" max="16384" width="9.21875" style="104"/>
  </cols>
  <sheetData>
    <row r="1" spans="1:7" x14ac:dyDescent="0.3">
      <c r="A1" s="146" t="str">
        <f>CONCATENATE("DATA WALI KELAS ",'Data Siswa'!A2)</f>
        <v>DATA WALI KELAS SEMESTER GENAP TAHUN PELAJARAN 2025/2026</v>
      </c>
      <c r="B1" s="146"/>
      <c r="C1" s="146"/>
      <c r="D1" s="146"/>
      <c r="E1" s="146"/>
      <c r="F1" s="146"/>
      <c r="G1" s="146"/>
    </row>
    <row r="2" spans="1:7" x14ac:dyDescent="0.3">
      <c r="E2" s="104"/>
    </row>
    <row r="3" spans="1:7" ht="24.9" customHeight="1" x14ac:dyDescent="0.3">
      <c r="A3" s="105" t="s">
        <v>30</v>
      </c>
      <c r="B3" s="106" t="s">
        <v>2</v>
      </c>
      <c r="C3" s="106" t="s">
        <v>31</v>
      </c>
      <c r="D3" s="106" t="s">
        <v>1119</v>
      </c>
      <c r="E3" s="107" t="s">
        <v>3</v>
      </c>
      <c r="F3" s="107" t="s">
        <v>4</v>
      </c>
      <c r="G3" s="107" t="s">
        <v>1095</v>
      </c>
    </row>
    <row r="4" spans="1:7" x14ac:dyDescent="0.3">
      <c r="A4" s="109">
        <f>IF(Wali_Kelas[[#This Row],[KELAS]]="","",COUNTA(Wali_Kelas[[#Headers],[KELAS]]:Wali_Kelas[[#This Row],[KELAS]])-1)</f>
        <v>1</v>
      </c>
      <c r="B4" s="142" t="str">
        <f>IFERROR(INDEX(Data_Siswa[Kelas],MATCH(ROW(Wali_Kelas[[#This Row],[KELAS]])-ROW(Wali_Kelas[[#Headers],[KELAS]]),Data_Siswa[0],0),1),"")</f>
        <v>10 TE 1</v>
      </c>
      <c r="C4" s="110" t="s">
        <v>118</v>
      </c>
      <c r="D4" s="111" t="s">
        <v>119</v>
      </c>
      <c r="E4" s="112">
        <f>IF(Wali_Kelas[[#This Row],[KELAS]]="","",COUNTIFS(Data_Siswa[Kelas],Wali_Kelas[[#This Row],[KELAS]],Data_Siswa[L/P],Wali_Kelas[[#Headers],[L]]))</f>
        <v>31</v>
      </c>
      <c r="F4" s="112">
        <f>IF(Wali_Kelas[[#This Row],[KELAS]]="","",COUNTIFS(Data_Siswa[Kelas],Wali_Kelas[[#This Row],[KELAS]],Data_Siswa[L/P],Wali_Kelas[[#Headers],[P]]))</f>
        <v>5</v>
      </c>
      <c r="G4" s="112">
        <f>IF(Wali_Kelas[[#This Row],[KELAS]]="","",SUM(Wali_Kelas[[#This Row],[L]:[P]]))</f>
        <v>36</v>
      </c>
    </row>
    <row r="5" spans="1:7" x14ac:dyDescent="0.3">
      <c r="A5" s="109">
        <f>IF(Wali_Kelas[[#This Row],[KELAS]]="","",COUNTA(Wali_Kelas[[#Headers],[KELAS]]:Wali_Kelas[[#This Row],[KELAS]])-1)</f>
        <v>2</v>
      </c>
      <c r="B5" s="142" t="str">
        <f>IFERROR(INDEX(Data_Siswa[Kelas],MATCH(ROW(Wali_Kelas[[#This Row],[KELAS]])-ROW(Wali_Kelas[[#Headers],[KELAS]]),Data_Siswa[0],0),1),"")</f>
        <v>10 TE 2</v>
      </c>
      <c r="C5" s="110" t="s">
        <v>33</v>
      </c>
      <c r="D5" s="111" t="s">
        <v>34</v>
      </c>
      <c r="E5" s="112">
        <f>IF(Wali_Kelas[[#This Row],[KELAS]]="","",COUNTIFS(Data_Siswa[Kelas],Wali_Kelas[[#This Row],[KELAS]],Data_Siswa[L/P],Wali_Kelas[[#Headers],[L]]))</f>
        <v>30</v>
      </c>
      <c r="F5" s="112">
        <f>IF(Wali_Kelas[[#This Row],[KELAS]]="","",COUNTIFS(Data_Siswa[Kelas],Wali_Kelas[[#This Row],[KELAS]],Data_Siswa[L/P],Wali_Kelas[[#Headers],[P]]))</f>
        <v>0</v>
      </c>
      <c r="G5" s="112">
        <f>IF(Wali_Kelas[[#This Row],[KELAS]]="","",SUM(Wali_Kelas[[#This Row],[L]:[P]]))</f>
        <v>30</v>
      </c>
    </row>
    <row r="6" spans="1:7" x14ac:dyDescent="0.3">
      <c r="A6" s="109">
        <f>IF(Wali_Kelas[[#This Row],[KELAS]]="","",COUNTA(Wali_Kelas[[#Headers],[KELAS]]:Wali_Kelas[[#This Row],[KELAS]])-1)</f>
        <v>3</v>
      </c>
      <c r="B6" s="142" t="str">
        <f>IFERROR(INDEX(Data_Siswa[Kelas],MATCH(ROW(Wali_Kelas[[#This Row],[KELAS]])-ROW(Wali_Kelas[[#Headers],[KELAS]]),Data_Siswa[0],0),1),"")</f>
        <v>10 TE 3</v>
      </c>
      <c r="C6" s="110" t="s">
        <v>1082</v>
      </c>
      <c r="D6" s="111" t="s">
        <v>1083</v>
      </c>
      <c r="E6" s="112">
        <f>IF(Wali_Kelas[[#This Row],[KELAS]]="","",COUNTIFS(Data_Siswa[Kelas],Wali_Kelas[[#This Row],[KELAS]],Data_Siswa[L/P],Wali_Kelas[[#Headers],[L]]))</f>
        <v>26</v>
      </c>
      <c r="F6" s="112">
        <f>IF(Wali_Kelas[[#This Row],[KELAS]]="","",COUNTIFS(Data_Siswa[Kelas],Wali_Kelas[[#This Row],[KELAS]],Data_Siswa[L/P],Wali_Kelas[[#Headers],[P]]))</f>
        <v>0</v>
      </c>
      <c r="G6" s="112">
        <f>IF(Wali_Kelas[[#This Row],[KELAS]]="","",SUM(Wali_Kelas[[#This Row],[L]:[P]]))</f>
        <v>26</v>
      </c>
    </row>
    <row r="7" spans="1:7" x14ac:dyDescent="0.3">
      <c r="A7" s="109">
        <f>IF(Wali_Kelas[[#This Row],[KELAS]]="","",COUNTA(Wali_Kelas[[#Headers],[KELAS]]:Wali_Kelas[[#This Row],[KELAS]])-1)</f>
        <v>4</v>
      </c>
      <c r="B7" s="142" t="str">
        <f>IFERROR(INDEX(Data_Siswa[Kelas],MATCH(ROW(Wali_Kelas[[#This Row],[KELAS]])-ROW(Wali_Kelas[[#Headers],[KELAS]]),Data_Siswa[0],0),1),"")</f>
        <v>10 TE 4</v>
      </c>
      <c r="C7" s="110" t="s">
        <v>48</v>
      </c>
      <c r="D7" s="111" t="s">
        <v>49</v>
      </c>
      <c r="E7" s="112">
        <f>IF(Wali_Kelas[[#This Row],[KELAS]]="","",COUNTIFS(Data_Siswa[Kelas],Wali_Kelas[[#This Row],[KELAS]],Data_Siswa[L/P],Wali_Kelas[[#Headers],[L]]))</f>
        <v>19</v>
      </c>
      <c r="F7" s="112">
        <f>IF(Wali_Kelas[[#This Row],[KELAS]]="","",COUNTIFS(Data_Siswa[Kelas],Wali_Kelas[[#This Row],[KELAS]],Data_Siswa[L/P],Wali_Kelas[[#Headers],[P]]))</f>
        <v>6</v>
      </c>
      <c r="G7" s="112">
        <f>IF(Wali_Kelas[[#This Row],[KELAS]]="","",SUM(Wali_Kelas[[#This Row],[L]:[P]]))</f>
        <v>25</v>
      </c>
    </row>
    <row r="8" spans="1:7" x14ac:dyDescent="0.3">
      <c r="A8" s="109">
        <f>IF(Wali_Kelas[[#This Row],[KELAS]]="","",COUNTA(Wali_Kelas[[#Headers],[KELAS]]:Wali_Kelas[[#This Row],[KELAS]])-1)</f>
        <v>5</v>
      </c>
      <c r="B8" s="142" t="str">
        <f>IFERROR(INDEX(Data_Siswa[Kelas],MATCH(ROW(Wali_Kelas[[#This Row],[KELAS]])-ROW(Wali_Kelas[[#Headers],[KELAS]]),Data_Siswa[0],0),1),"")</f>
        <v>10 PPLG 1</v>
      </c>
      <c r="C8" s="110" t="s">
        <v>2069</v>
      </c>
      <c r="D8" s="111" t="s">
        <v>3170</v>
      </c>
      <c r="E8" s="112">
        <f>IF(Wali_Kelas[[#This Row],[KELAS]]="","",COUNTIFS(Data_Siswa[Kelas],Wali_Kelas[[#This Row],[KELAS]],Data_Siswa[L/P],Wali_Kelas[[#Headers],[L]]))</f>
        <v>12</v>
      </c>
      <c r="F8" s="112">
        <f>IF(Wali_Kelas[[#This Row],[KELAS]]="","",COUNTIFS(Data_Siswa[Kelas],Wali_Kelas[[#This Row],[KELAS]],Data_Siswa[L/P],Wali_Kelas[[#Headers],[P]]))</f>
        <v>24</v>
      </c>
      <c r="G8" s="112">
        <f>IF(Wali_Kelas[[#This Row],[KELAS]]="","",SUM(Wali_Kelas[[#This Row],[L]:[P]]))</f>
        <v>36</v>
      </c>
    </row>
    <row r="9" spans="1:7" x14ac:dyDescent="0.3">
      <c r="A9" s="109">
        <f>IF(Wali_Kelas[[#This Row],[KELAS]]="","",COUNTA(Wali_Kelas[[#Headers],[KELAS]]:Wali_Kelas[[#This Row],[KELAS]])-1)</f>
        <v>6</v>
      </c>
      <c r="B9" s="142" t="str">
        <f>IFERROR(INDEX(Data_Siswa[Kelas],MATCH(ROW(Wali_Kelas[[#This Row],[KELAS]])-ROW(Wali_Kelas[[#Headers],[KELAS]]),Data_Siswa[0],0),1),"")</f>
        <v>10 PPLG 2</v>
      </c>
      <c r="C9" s="110" t="s">
        <v>39</v>
      </c>
      <c r="D9" s="111" t="s">
        <v>3171</v>
      </c>
      <c r="E9" s="112">
        <f>IF(Wali_Kelas[[#This Row],[KELAS]]="","",COUNTIFS(Data_Siswa[Kelas],Wali_Kelas[[#This Row],[KELAS]],Data_Siswa[L/P],Wali_Kelas[[#Headers],[L]]))</f>
        <v>8</v>
      </c>
      <c r="F9" s="112">
        <f>IF(Wali_Kelas[[#This Row],[KELAS]]="","",COUNTIFS(Data_Siswa[Kelas],Wali_Kelas[[#This Row],[KELAS]],Data_Siswa[L/P],Wali_Kelas[[#Headers],[P]]))</f>
        <v>28</v>
      </c>
      <c r="G9" s="112">
        <f>IF(Wali_Kelas[[#This Row],[KELAS]]="","",SUM(Wali_Kelas[[#This Row],[L]:[P]]))</f>
        <v>36</v>
      </c>
    </row>
    <row r="10" spans="1:7" x14ac:dyDescent="0.3">
      <c r="A10" s="109">
        <f>IF(Wali_Kelas[[#This Row],[KELAS]]="","",COUNTA(Wali_Kelas[[#Headers],[KELAS]]:Wali_Kelas[[#This Row],[KELAS]])-1)</f>
        <v>7</v>
      </c>
      <c r="B10" s="142" t="str">
        <f>IFERROR(INDEX(Data_Siswa[Kelas],MATCH(ROW(Wali_Kelas[[#This Row],[KELAS]])-ROW(Wali_Kelas[[#Headers],[KELAS]]),Data_Siswa[0],0),1),"")</f>
        <v>10 PPLG 3</v>
      </c>
      <c r="C10" s="110" t="s">
        <v>145</v>
      </c>
      <c r="D10" s="111" t="s">
        <v>52</v>
      </c>
      <c r="E10" s="112">
        <f>IF(Wali_Kelas[[#This Row],[KELAS]]="","",COUNTIFS(Data_Siswa[Kelas],Wali_Kelas[[#This Row],[KELAS]],Data_Siswa[L/P],Wali_Kelas[[#Headers],[L]]))</f>
        <v>7</v>
      </c>
      <c r="F10" s="112">
        <f>IF(Wali_Kelas[[#This Row],[KELAS]]="","",COUNTIFS(Data_Siswa[Kelas],Wali_Kelas[[#This Row],[KELAS]],Data_Siswa[L/P],Wali_Kelas[[#Headers],[P]]))</f>
        <v>29</v>
      </c>
      <c r="G10" s="112">
        <f>IF(Wali_Kelas[[#This Row],[KELAS]]="","",SUM(Wali_Kelas[[#This Row],[L]:[P]]))</f>
        <v>36</v>
      </c>
    </row>
    <row r="11" spans="1:7" x14ac:dyDescent="0.3">
      <c r="A11" s="109">
        <f>IF(Wali_Kelas[[#This Row],[KELAS]]="","",COUNTA(Wali_Kelas[[#Headers],[KELAS]]:Wali_Kelas[[#This Row],[KELAS]])-1)</f>
        <v>8</v>
      </c>
      <c r="B11" s="142" t="str">
        <f>IFERROR(INDEX(Data_Siswa[Kelas],MATCH(ROW(Wali_Kelas[[#This Row],[KELAS]])-ROW(Wali_Kelas[[#Headers],[KELAS]]),Data_Siswa[0],0),1),"")</f>
        <v>10 TJKT 1</v>
      </c>
      <c r="C11" s="110" t="s">
        <v>1080</v>
      </c>
      <c r="D11" s="111" t="s">
        <v>1081</v>
      </c>
      <c r="E11" s="112">
        <f>IF(Wali_Kelas[[#This Row],[KELAS]]="","",COUNTIFS(Data_Siswa[Kelas],Wali_Kelas[[#This Row],[KELAS]],Data_Siswa[L/P],Wali_Kelas[[#Headers],[L]]))</f>
        <v>23</v>
      </c>
      <c r="F11" s="112">
        <f>IF(Wali_Kelas[[#This Row],[KELAS]]="","",COUNTIFS(Data_Siswa[Kelas],Wali_Kelas[[#This Row],[KELAS]],Data_Siswa[L/P],Wali_Kelas[[#Headers],[P]]))</f>
        <v>13</v>
      </c>
      <c r="G11" s="112">
        <f>IF(Wali_Kelas[[#This Row],[KELAS]]="","",SUM(Wali_Kelas[[#This Row],[L]:[P]]))</f>
        <v>36</v>
      </c>
    </row>
    <row r="12" spans="1:7" x14ac:dyDescent="0.3">
      <c r="A12" s="109">
        <f>IF(Wali_Kelas[[#This Row],[KELAS]]="","",COUNTA(Wali_Kelas[[#Headers],[KELAS]]:Wali_Kelas[[#This Row],[KELAS]])-1)</f>
        <v>9</v>
      </c>
      <c r="B12" s="142" t="str">
        <f>IFERROR(INDEX(Data_Siswa[Kelas],MATCH(ROW(Wali_Kelas[[#This Row],[KELAS]])-ROW(Wali_Kelas[[#Headers],[KELAS]]),Data_Siswa[0],0),1),"")</f>
        <v>10 TJKT 2</v>
      </c>
      <c r="C12" s="110" t="s">
        <v>46</v>
      </c>
      <c r="D12" s="111" t="s">
        <v>47</v>
      </c>
      <c r="E12" s="112">
        <f>IF(Wali_Kelas[[#This Row],[KELAS]]="","",COUNTIFS(Data_Siswa[Kelas],Wali_Kelas[[#This Row],[KELAS]],Data_Siswa[L/P],Wali_Kelas[[#Headers],[L]]))</f>
        <v>14</v>
      </c>
      <c r="F12" s="112">
        <f>IF(Wali_Kelas[[#This Row],[KELAS]]="","",COUNTIFS(Data_Siswa[Kelas],Wali_Kelas[[#This Row],[KELAS]],Data_Siswa[L/P],Wali_Kelas[[#Headers],[P]]))</f>
        <v>22</v>
      </c>
      <c r="G12" s="112">
        <f>IF(Wali_Kelas[[#This Row],[KELAS]]="","",SUM(Wali_Kelas[[#This Row],[L]:[P]]))</f>
        <v>36</v>
      </c>
    </row>
    <row r="13" spans="1:7" x14ac:dyDescent="0.3">
      <c r="A13" s="109">
        <f>IF(Wali_Kelas[[#This Row],[KELAS]]="","",COUNTA(Wali_Kelas[[#Headers],[KELAS]]:Wali_Kelas[[#This Row],[KELAS]])-1)</f>
        <v>10</v>
      </c>
      <c r="B13" s="142" t="str">
        <f>IFERROR(INDEX(Data_Siswa[Kelas],MATCH(ROW(Wali_Kelas[[#This Row],[KELAS]])-ROW(Wali_Kelas[[#Headers],[KELAS]]),Data_Siswa[0],0),1),"")</f>
        <v>10 TJKT 3</v>
      </c>
      <c r="C13" s="110" t="s">
        <v>152</v>
      </c>
      <c r="D13" s="111" t="s">
        <v>3172</v>
      </c>
      <c r="E13" s="112">
        <f>IF(Wali_Kelas[[#This Row],[KELAS]]="","",COUNTIFS(Data_Siswa[Kelas],Wali_Kelas[[#This Row],[KELAS]],Data_Siswa[L/P],Wali_Kelas[[#Headers],[L]]))</f>
        <v>11</v>
      </c>
      <c r="F13" s="112">
        <f>IF(Wali_Kelas[[#This Row],[KELAS]]="","",COUNTIFS(Data_Siswa[Kelas],Wali_Kelas[[#This Row],[KELAS]],Data_Siswa[L/P],Wali_Kelas[[#Headers],[P]]))</f>
        <v>24</v>
      </c>
      <c r="G13" s="112">
        <f>IF(Wali_Kelas[[#This Row],[KELAS]]="","",SUM(Wali_Kelas[[#This Row],[L]:[P]]))</f>
        <v>35</v>
      </c>
    </row>
    <row r="14" spans="1:7" x14ac:dyDescent="0.3">
      <c r="A14" s="109">
        <f>IF(Wali_Kelas[[#This Row],[KELAS]]="","",COUNTA(Wali_Kelas[[#Headers],[KELAS]]:Wali_Kelas[[#This Row],[KELAS]])-1)</f>
        <v>11</v>
      </c>
      <c r="B14" s="142" t="str">
        <f>IFERROR(INDEX(Data_Siswa[Kelas],MATCH(ROW(Wali_Kelas[[#This Row],[KELAS]])-ROW(Wali_Kelas[[#Headers],[KELAS]]),Data_Siswa[0],0),1),"")</f>
        <v>10 AT 1</v>
      </c>
      <c r="C14" s="110" t="s">
        <v>84</v>
      </c>
      <c r="D14" s="111" t="s">
        <v>85</v>
      </c>
      <c r="E14" s="112">
        <f>IF(Wali_Kelas[[#This Row],[KELAS]]="","",COUNTIFS(Data_Siswa[Kelas],Wali_Kelas[[#This Row],[KELAS]],Data_Siswa[L/P],Wali_Kelas[[#Headers],[L]]))</f>
        <v>16</v>
      </c>
      <c r="F14" s="112">
        <f>IF(Wali_Kelas[[#This Row],[KELAS]]="","",COUNTIFS(Data_Siswa[Kelas],Wali_Kelas[[#This Row],[KELAS]],Data_Siswa[L/P],Wali_Kelas[[#Headers],[P]]))</f>
        <v>19</v>
      </c>
      <c r="G14" s="112">
        <f>IF(Wali_Kelas[[#This Row],[KELAS]]="","",SUM(Wali_Kelas[[#This Row],[L]:[P]]))</f>
        <v>35</v>
      </c>
    </row>
    <row r="15" spans="1:7" x14ac:dyDescent="0.3">
      <c r="A15" s="109">
        <f>IF(Wali_Kelas[[#This Row],[KELAS]]="","",COUNTA(Wali_Kelas[[#Headers],[KELAS]]:Wali_Kelas[[#This Row],[KELAS]])-1)</f>
        <v>12</v>
      </c>
      <c r="B15" s="142" t="str">
        <f>IFERROR(INDEX(Data_Siswa[Kelas],MATCH(ROW(Wali_Kelas[[#This Row],[KELAS]])-ROW(Wali_Kelas[[#Headers],[KELAS]]),Data_Siswa[0],0),1),"")</f>
        <v>10 AT 2</v>
      </c>
      <c r="C15" s="110" t="s">
        <v>32</v>
      </c>
      <c r="D15" s="111" t="s">
        <v>3173</v>
      </c>
      <c r="E15" s="112">
        <f>IF(Wali_Kelas[[#This Row],[KELAS]]="","",COUNTIFS(Data_Siswa[Kelas],Wali_Kelas[[#This Row],[KELAS]],Data_Siswa[L/P],Wali_Kelas[[#Headers],[L]]))</f>
        <v>27</v>
      </c>
      <c r="F15" s="112">
        <f>IF(Wali_Kelas[[#This Row],[KELAS]]="","",COUNTIFS(Data_Siswa[Kelas],Wali_Kelas[[#This Row],[KELAS]],Data_Siswa[L/P],Wali_Kelas[[#Headers],[P]]))</f>
        <v>9</v>
      </c>
      <c r="G15" s="112">
        <f>IF(Wali_Kelas[[#This Row],[KELAS]]="","",SUM(Wali_Kelas[[#This Row],[L]:[P]]))</f>
        <v>36</v>
      </c>
    </row>
    <row r="16" spans="1:7" x14ac:dyDescent="0.3">
      <c r="A16" s="109">
        <f>IF(Wali_Kelas[[#This Row],[KELAS]]="","",COUNTA(Wali_Kelas[[#Headers],[KELAS]]:Wali_Kelas[[#This Row],[KELAS]])-1)</f>
        <v>13</v>
      </c>
      <c r="B16" s="142" t="str">
        <f>IFERROR(INDEX(Data_Siswa[Kelas],MATCH(ROW(Wali_Kelas[[#This Row],[KELAS]])-ROW(Wali_Kelas[[#Headers],[KELAS]]),Data_Siswa[0],0),1),"")</f>
        <v>10 AT 3</v>
      </c>
      <c r="C16" s="110" t="s">
        <v>78</v>
      </c>
      <c r="D16" s="111" t="s">
        <v>79</v>
      </c>
      <c r="E16" s="112">
        <f>IF(Wali_Kelas[[#This Row],[KELAS]]="","",COUNTIFS(Data_Siswa[Kelas],Wali_Kelas[[#This Row],[KELAS]],Data_Siswa[L/P],Wali_Kelas[[#Headers],[L]]))</f>
        <v>23</v>
      </c>
      <c r="F16" s="112">
        <f>IF(Wali_Kelas[[#This Row],[KELAS]]="","",COUNTIFS(Data_Siswa[Kelas],Wali_Kelas[[#This Row],[KELAS]],Data_Siswa[L/P],Wali_Kelas[[#Headers],[P]]))</f>
        <v>13</v>
      </c>
      <c r="G16" s="112">
        <f>IF(Wali_Kelas[[#This Row],[KELAS]]="","",SUM(Wali_Kelas[[#This Row],[L]:[P]]))</f>
        <v>36</v>
      </c>
    </row>
    <row r="17" spans="1:7" x14ac:dyDescent="0.3">
      <c r="A17" s="109">
        <f>IF(Wali_Kelas[[#This Row],[KELAS]]="","",COUNTA(Wali_Kelas[[#Headers],[KELAS]]:Wali_Kelas[[#This Row],[KELAS]])-1)</f>
        <v>14</v>
      </c>
      <c r="B17" s="142" t="str">
        <f>IFERROR(INDEX(Data_Siswa[Kelas],MATCH(ROW(Wali_Kelas[[#This Row],[KELAS]])-ROW(Wali_Kelas[[#Headers],[KELAS]]),Data_Siswa[0],0),1),"")</f>
        <v>10 AT 4</v>
      </c>
      <c r="C17" s="110" t="s">
        <v>1085</v>
      </c>
      <c r="D17" s="111" t="s">
        <v>1086</v>
      </c>
      <c r="E17" s="112">
        <f>IF(Wali_Kelas[[#This Row],[KELAS]]="","",COUNTIFS(Data_Siswa[Kelas],Wali_Kelas[[#This Row],[KELAS]],Data_Siswa[L/P],Wali_Kelas[[#Headers],[L]]))</f>
        <v>23</v>
      </c>
      <c r="F17" s="112">
        <f>IF(Wali_Kelas[[#This Row],[KELAS]]="","",COUNTIFS(Data_Siswa[Kelas],Wali_Kelas[[#This Row],[KELAS]],Data_Siswa[L/P],Wali_Kelas[[#Headers],[P]]))</f>
        <v>13</v>
      </c>
      <c r="G17" s="112">
        <f>IF(Wali_Kelas[[#This Row],[KELAS]]="","",SUM(Wali_Kelas[[#This Row],[L]:[P]]))</f>
        <v>36</v>
      </c>
    </row>
    <row r="18" spans="1:7" x14ac:dyDescent="0.3">
      <c r="A18" s="109">
        <f>IF(Wali_Kelas[[#This Row],[KELAS]]="","",COUNTA(Wali_Kelas[[#Headers],[KELAS]]:Wali_Kelas[[#This Row],[KELAS]])-1)</f>
        <v>15</v>
      </c>
      <c r="B18" s="142" t="str">
        <f>IFERROR(INDEX(Data_Siswa[Kelas],MATCH(ROW(Wali_Kelas[[#This Row],[KELAS]])-ROW(Wali_Kelas[[#Headers],[KELAS]]),Data_Siswa[0],0),1),"")</f>
        <v>10 AT 5</v>
      </c>
      <c r="C18" s="110" t="s">
        <v>2108</v>
      </c>
      <c r="D18" s="111" t="s">
        <v>2113</v>
      </c>
      <c r="E18" s="112">
        <f>IF(Wali_Kelas[[#This Row],[KELAS]]="","",COUNTIFS(Data_Siswa[Kelas],Wali_Kelas[[#This Row],[KELAS]],Data_Siswa[L/P],Wali_Kelas[[#Headers],[L]]))</f>
        <v>24</v>
      </c>
      <c r="F18" s="112">
        <f>IF(Wali_Kelas[[#This Row],[KELAS]]="","",COUNTIFS(Data_Siswa[Kelas],Wali_Kelas[[#This Row],[KELAS]],Data_Siswa[L/P],Wali_Kelas[[#Headers],[P]]))</f>
        <v>10</v>
      </c>
      <c r="G18" s="112">
        <f>IF(Wali_Kelas[[#This Row],[KELAS]]="","",SUM(Wali_Kelas[[#This Row],[L]:[P]]))</f>
        <v>34</v>
      </c>
    </row>
    <row r="19" spans="1:7" x14ac:dyDescent="0.3">
      <c r="A19" s="109">
        <f>IF(Wali_Kelas[[#This Row],[KELAS]]="","",COUNTA(Wali_Kelas[[#Headers],[KELAS]]:Wali_Kelas[[#This Row],[KELAS]])-1)</f>
        <v>16</v>
      </c>
      <c r="B19" s="142" t="str">
        <f>IFERROR(INDEX(Data_Siswa[Kelas],MATCH(ROW(Wali_Kelas[[#This Row],[KELAS]])-ROW(Wali_Kelas[[#Headers],[KELAS]]),Data_Siswa[0],0),1),"")</f>
        <v>11 TAV 1</v>
      </c>
      <c r="C19" s="110" t="s">
        <v>148</v>
      </c>
      <c r="D19" s="111" t="s">
        <v>149</v>
      </c>
      <c r="E19" s="112">
        <f>IF(Wali_Kelas[[#This Row],[KELAS]]="","",COUNTIFS(Data_Siswa[Kelas],Wali_Kelas[[#This Row],[KELAS]],Data_Siswa[L/P],Wali_Kelas[[#Headers],[L]]))</f>
        <v>28</v>
      </c>
      <c r="F19" s="112">
        <f>IF(Wali_Kelas[[#This Row],[KELAS]]="","",COUNTIFS(Data_Siswa[Kelas],Wali_Kelas[[#This Row],[KELAS]],Data_Siswa[L/P],Wali_Kelas[[#Headers],[P]]))</f>
        <v>7</v>
      </c>
      <c r="G19" s="112">
        <f>IF(Wali_Kelas[[#This Row],[KELAS]]="","",SUM(Wali_Kelas[[#This Row],[L]:[P]]))</f>
        <v>35</v>
      </c>
    </row>
    <row r="20" spans="1:7" x14ac:dyDescent="0.3">
      <c r="A20" s="109">
        <f>IF(Wali_Kelas[[#This Row],[KELAS]]="","",COUNTA(Wali_Kelas[[#Headers],[KELAS]]:Wali_Kelas[[#This Row],[KELAS]])-1)</f>
        <v>17</v>
      </c>
      <c r="B20" s="142" t="str">
        <f>IFERROR(INDEX(Data_Siswa[Kelas],MATCH(ROW(Wali_Kelas[[#This Row],[KELAS]])-ROW(Wali_Kelas[[#Headers],[KELAS]]),Data_Siswa[0],0),1),"")</f>
        <v>11 TAV 2</v>
      </c>
      <c r="C20" s="110" t="s">
        <v>1092</v>
      </c>
      <c r="D20" s="111" t="s">
        <v>1093</v>
      </c>
      <c r="E20" s="112">
        <f>IF(Wali_Kelas[[#This Row],[KELAS]]="","",COUNTIFS(Data_Siswa[Kelas],Wali_Kelas[[#This Row],[KELAS]],Data_Siswa[L/P],Wali_Kelas[[#Headers],[L]]))</f>
        <v>31</v>
      </c>
      <c r="F20" s="112">
        <f>IF(Wali_Kelas[[#This Row],[KELAS]]="","",COUNTIFS(Data_Siswa[Kelas],Wali_Kelas[[#This Row],[KELAS]],Data_Siswa[L/P],Wali_Kelas[[#Headers],[P]]))</f>
        <v>0</v>
      </c>
      <c r="G20" s="112">
        <f>IF(Wali_Kelas[[#This Row],[KELAS]]="","",SUM(Wali_Kelas[[#This Row],[L]:[P]]))</f>
        <v>31</v>
      </c>
    </row>
    <row r="21" spans="1:7" x14ac:dyDescent="0.3">
      <c r="A21" s="109">
        <f>IF(Wali_Kelas[[#This Row],[KELAS]]="","",COUNTA(Wali_Kelas[[#Headers],[KELAS]]:Wali_Kelas[[#This Row],[KELAS]])-1)</f>
        <v>18</v>
      </c>
      <c r="B21" s="142" t="str">
        <f>IFERROR(INDEX(Data_Siswa[Kelas],MATCH(ROW(Wali_Kelas[[#This Row],[KELAS]])-ROW(Wali_Kelas[[#Headers],[KELAS]]),Data_Siswa[0],0),1),"")</f>
        <v>11 TAV 3</v>
      </c>
      <c r="C21" s="110" t="s">
        <v>67</v>
      </c>
      <c r="D21" s="111" t="s">
        <v>68</v>
      </c>
      <c r="E21" s="112">
        <f>IF(Wali_Kelas[[#This Row],[KELAS]]="","",COUNTIFS(Data_Siswa[Kelas],Wali_Kelas[[#This Row],[KELAS]],Data_Siswa[L/P],Wali_Kelas[[#Headers],[L]]))</f>
        <v>27</v>
      </c>
      <c r="F21" s="112">
        <f>IF(Wali_Kelas[[#This Row],[KELAS]]="","",COUNTIFS(Data_Siswa[Kelas],Wali_Kelas[[#This Row],[KELAS]],Data_Siswa[L/P],Wali_Kelas[[#Headers],[P]]))</f>
        <v>0</v>
      </c>
      <c r="G21" s="112">
        <f>IF(Wali_Kelas[[#This Row],[KELAS]]="","",SUM(Wali_Kelas[[#This Row],[L]:[P]]))</f>
        <v>27</v>
      </c>
    </row>
    <row r="22" spans="1:7" x14ac:dyDescent="0.3">
      <c r="A22" s="109">
        <f>IF(Wali_Kelas[[#This Row],[KELAS]]="","",COUNTA(Wali_Kelas[[#Headers],[KELAS]]:Wali_Kelas[[#This Row],[KELAS]])-1)</f>
        <v>19</v>
      </c>
      <c r="B22" s="142" t="str">
        <f>IFERROR(INDEX(Data_Siswa[Kelas],MATCH(ROW(Wali_Kelas[[#This Row],[KELAS]])-ROW(Wali_Kelas[[#Headers],[KELAS]]),Data_Siswa[0],0),1),"")</f>
        <v>11 RPL 1</v>
      </c>
      <c r="C22" s="110" t="s">
        <v>598</v>
      </c>
      <c r="D22" s="111" t="s">
        <v>1084</v>
      </c>
      <c r="E22" s="112">
        <f>IF(Wali_Kelas[[#This Row],[KELAS]]="","",COUNTIFS(Data_Siswa[Kelas],Wali_Kelas[[#This Row],[KELAS]],Data_Siswa[L/P],Wali_Kelas[[#Headers],[L]]))</f>
        <v>22</v>
      </c>
      <c r="F22" s="112">
        <f>IF(Wali_Kelas[[#This Row],[KELAS]]="","",COUNTIFS(Data_Siswa[Kelas],Wali_Kelas[[#This Row],[KELAS]],Data_Siswa[L/P],Wali_Kelas[[#Headers],[P]]))</f>
        <v>14</v>
      </c>
      <c r="G22" s="112">
        <f>IF(Wali_Kelas[[#This Row],[KELAS]]="","",SUM(Wali_Kelas[[#This Row],[L]:[P]]))</f>
        <v>36</v>
      </c>
    </row>
    <row r="23" spans="1:7" x14ac:dyDescent="0.3">
      <c r="A23" s="109">
        <f>IF(Wali_Kelas[[#This Row],[KELAS]]="","",COUNTA(Wali_Kelas[[#Headers],[KELAS]]:Wali_Kelas[[#This Row],[KELAS]])-1)</f>
        <v>20</v>
      </c>
      <c r="B23" s="142" t="str">
        <f>IFERROR(INDEX(Data_Siswa[Kelas],MATCH(ROW(Wali_Kelas[[#This Row],[KELAS]])-ROW(Wali_Kelas[[#Headers],[KELAS]]),Data_Siswa[0],0),1),"")</f>
        <v>11 RPL 2</v>
      </c>
      <c r="C23" s="110" t="s">
        <v>2110</v>
      </c>
      <c r="D23" s="111" t="s">
        <v>2115</v>
      </c>
      <c r="E23" s="112">
        <f>IF(Wali_Kelas[[#This Row],[KELAS]]="","",COUNTIFS(Data_Siswa[Kelas],Wali_Kelas[[#This Row],[KELAS]],Data_Siswa[L/P],Wali_Kelas[[#Headers],[L]]))</f>
        <v>14</v>
      </c>
      <c r="F23" s="112">
        <f>IF(Wali_Kelas[[#This Row],[KELAS]]="","",COUNTIFS(Data_Siswa[Kelas],Wali_Kelas[[#This Row],[KELAS]],Data_Siswa[L/P],Wali_Kelas[[#Headers],[P]]))</f>
        <v>21</v>
      </c>
      <c r="G23" s="112">
        <f>IF(Wali_Kelas[[#This Row],[KELAS]]="","",SUM(Wali_Kelas[[#This Row],[L]:[P]]))</f>
        <v>35</v>
      </c>
    </row>
    <row r="24" spans="1:7" x14ac:dyDescent="0.3">
      <c r="A24" s="109">
        <f>IF(Wali_Kelas[[#This Row],[KELAS]]="","",COUNTA(Wali_Kelas[[#Headers],[KELAS]]:Wali_Kelas[[#This Row],[KELAS]])-1)</f>
        <v>21</v>
      </c>
      <c r="B24" s="142" t="str">
        <f>IFERROR(INDEX(Data_Siswa[Kelas],MATCH(ROW(Wali_Kelas[[#This Row],[KELAS]])-ROW(Wali_Kelas[[#Headers],[KELAS]]),Data_Siswa[0],0),1),"")</f>
        <v>11 RPL 3</v>
      </c>
      <c r="C24" s="110" t="s">
        <v>40</v>
      </c>
      <c r="D24" s="111" t="s">
        <v>3174</v>
      </c>
      <c r="E24" s="112">
        <f>IF(Wali_Kelas[[#This Row],[KELAS]]="","",COUNTIFS(Data_Siswa[Kelas],Wali_Kelas[[#This Row],[KELAS]],Data_Siswa[L/P],Wali_Kelas[[#Headers],[L]]))</f>
        <v>14</v>
      </c>
      <c r="F24" s="112">
        <f>IF(Wali_Kelas[[#This Row],[KELAS]]="","",COUNTIFS(Data_Siswa[Kelas],Wali_Kelas[[#This Row],[KELAS]],Data_Siswa[L/P],Wali_Kelas[[#Headers],[P]]))</f>
        <v>21</v>
      </c>
      <c r="G24" s="112">
        <f>IF(Wali_Kelas[[#This Row],[KELAS]]="","",SUM(Wali_Kelas[[#This Row],[L]:[P]]))</f>
        <v>35</v>
      </c>
    </row>
    <row r="25" spans="1:7" x14ac:dyDescent="0.3">
      <c r="A25" s="109">
        <f>IF(Wali_Kelas[[#This Row],[KELAS]]="","",COUNTA(Wali_Kelas[[#Headers],[KELAS]]:Wali_Kelas[[#This Row],[KELAS]])-1)</f>
        <v>22</v>
      </c>
      <c r="B25" s="142" t="str">
        <f>IFERROR(INDEX(Data_Siswa[Kelas],MATCH(ROW(Wali_Kelas[[#This Row],[KELAS]])-ROW(Wali_Kelas[[#Headers],[KELAS]]),Data_Siswa[0],0),1),"")</f>
        <v>11 TKJ 1</v>
      </c>
      <c r="C25" s="110" t="s">
        <v>125</v>
      </c>
      <c r="D25" s="111" t="s">
        <v>126</v>
      </c>
      <c r="E25" s="112">
        <f>IF(Wali_Kelas[[#This Row],[KELAS]]="","",COUNTIFS(Data_Siswa[Kelas],Wali_Kelas[[#This Row],[KELAS]],Data_Siswa[L/P],Wali_Kelas[[#Headers],[L]]))</f>
        <v>19</v>
      </c>
      <c r="F25" s="112">
        <f>IF(Wali_Kelas[[#This Row],[KELAS]]="","",COUNTIFS(Data_Siswa[Kelas],Wali_Kelas[[#This Row],[KELAS]],Data_Siswa[L/P],Wali_Kelas[[#Headers],[P]]))</f>
        <v>14</v>
      </c>
      <c r="G25" s="112">
        <f>IF(Wali_Kelas[[#This Row],[KELAS]]="","",SUM(Wali_Kelas[[#This Row],[L]:[P]]))</f>
        <v>33</v>
      </c>
    </row>
    <row r="26" spans="1:7" x14ac:dyDescent="0.3">
      <c r="A26" s="109">
        <f>IF(Wali_Kelas[[#This Row],[KELAS]]="","",COUNTA(Wali_Kelas[[#Headers],[KELAS]]:Wali_Kelas[[#This Row],[KELAS]])-1)</f>
        <v>23</v>
      </c>
      <c r="B26" s="142" t="str">
        <f>IFERROR(INDEX(Data_Siswa[Kelas],MATCH(ROW(Wali_Kelas[[#This Row],[KELAS]])-ROW(Wali_Kelas[[#Headers],[KELAS]]),Data_Siswa[0],0),1),"")</f>
        <v>11 TKJ 2</v>
      </c>
      <c r="C26" s="110" t="s">
        <v>55</v>
      </c>
      <c r="D26" s="111" t="s">
        <v>2111</v>
      </c>
      <c r="E26" s="112">
        <f>IF(Wali_Kelas[[#This Row],[KELAS]]="","",COUNTIFS(Data_Siswa[Kelas],Wali_Kelas[[#This Row],[KELAS]],Data_Siswa[L/P],Wali_Kelas[[#Headers],[L]]))</f>
        <v>13</v>
      </c>
      <c r="F26" s="112">
        <f>IF(Wali_Kelas[[#This Row],[KELAS]]="","",COUNTIFS(Data_Siswa[Kelas],Wali_Kelas[[#This Row],[KELAS]],Data_Siswa[L/P],Wali_Kelas[[#Headers],[P]]))</f>
        <v>22</v>
      </c>
      <c r="G26" s="112">
        <f>IF(Wali_Kelas[[#This Row],[KELAS]]="","",SUM(Wali_Kelas[[#This Row],[L]:[P]]))</f>
        <v>35</v>
      </c>
    </row>
    <row r="27" spans="1:7" x14ac:dyDescent="0.3">
      <c r="A27" s="109">
        <f>IF(Wali_Kelas[[#This Row],[KELAS]]="","",COUNTA(Wali_Kelas[[#Headers],[KELAS]]:Wali_Kelas[[#This Row],[KELAS]])-1)</f>
        <v>24</v>
      </c>
      <c r="B27" s="142" t="str">
        <f>IFERROR(INDEX(Data_Siswa[Kelas],MATCH(ROW(Wali_Kelas[[#This Row],[KELAS]])-ROW(Wali_Kelas[[#Headers],[KELAS]]),Data_Siswa[0],0),1),"")</f>
        <v>11 TKJ 3</v>
      </c>
      <c r="C27" s="110" t="s">
        <v>56</v>
      </c>
      <c r="D27" s="111" t="s">
        <v>57</v>
      </c>
      <c r="E27" s="112">
        <f>IF(Wali_Kelas[[#This Row],[KELAS]]="","",COUNTIFS(Data_Siswa[Kelas],Wali_Kelas[[#This Row],[KELAS]],Data_Siswa[L/P],Wali_Kelas[[#Headers],[L]]))</f>
        <v>9</v>
      </c>
      <c r="F27" s="112">
        <f>IF(Wali_Kelas[[#This Row],[KELAS]]="","",COUNTIFS(Data_Siswa[Kelas],Wali_Kelas[[#This Row],[KELAS]],Data_Siswa[L/P],Wali_Kelas[[#Headers],[P]]))</f>
        <v>25</v>
      </c>
      <c r="G27" s="112">
        <f>IF(Wali_Kelas[[#This Row],[KELAS]]="","",SUM(Wali_Kelas[[#This Row],[L]:[P]]))</f>
        <v>34</v>
      </c>
    </row>
    <row r="28" spans="1:7" x14ac:dyDescent="0.3">
      <c r="A28" s="109">
        <f>IF(Wali_Kelas[[#This Row],[KELAS]]="","",COUNTA(Wali_Kelas[[#Headers],[KELAS]]:Wali_Kelas[[#This Row],[KELAS]])-1)</f>
        <v>25</v>
      </c>
      <c r="B28" s="142" t="str">
        <f>IFERROR(INDEX(Data_Siswa[Kelas],MATCH(ROW(Wali_Kelas[[#This Row],[KELAS]])-ROW(Wali_Kelas[[#Headers],[KELAS]]),Data_Siswa[0],0),1),"")</f>
        <v>11 ATPH 1</v>
      </c>
      <c r="C28" s="110" t="s">
        <v>76</v>
      </c>
      <c r="D28" s="111" t="s">
        <v>77</v>
      </c>
      <c r="E28" s="112">
        <f>IF(Wali_Kelas[[#This Row],[KELAS]]="","",COUNTIFS(Data_Siswa[Kelas],Wali_Kelas[[#This Row],[KELAS]],Data_Siswa[L/P],Wali_Kelas[[#Headers],[L]]))</f>
        <v>22</v>
      </c>
      <c r="F28" s="112">
        <f>IF(Wali_Kelas[[#This Row],[KELAS]]="","",COUNTIFS(Data_Siswa[Kelas],Wali_Kelas[[#This Row],[KELAS]],Data_Siswa[L/P],Wali_Kelas[[#Headers],[P]]))</f>
        <v>13</v>
      </c>
      <c r="G28" s="112">
        <f>IF(Wali_Kelas[[#This Row],[KELAS]]="","",SUM(Wali_Kelas[[#This Row],[L]:[P]]))</f>
        <v>35</v>
      </c>
    </row>
    <row r="29" spans="1:7" x14ac:dyDescent="0.3">
      <c r="A29" s="109">
        <f>IF(Wali_Kelas[[#This Row],[KELAS]]="","",COUNTA(Wali_Kelas[[#Headers],[KELAS]]:Wali_Kelas[[#This Row],[KELAS]])-1)</f>
        <v>26</v>
      </c>
      <c r="B29" s="142" t="str">
        <f>IFERROR(INDEX(Data_Siswa[Kelas],MATCH(ROW(Wali_Kelas[[#This Row],[KELAS]])-ROW(Wali_Kelas[[#Headers],[KELAS]]),Data_Siswa[0],0),1),"")</f>
        <v>11 ATPH 2</v>
      </c>
      <c r="C29" s="110" t="s">
        <v>73</v>
      </c>
      <c r="D29" s="111" t="s">
        <v>1087</v>
      </c>
      <c r="E29" s="112">
        <f>IF(Wali_Kelas[[#This Row],[KELAS]]="","",COUNTIFS(Data_Siswa[Kelas],Wali_Kelas[[#This Row],[KELAS]],Data_Siswa[L/P],Wali_Kelas[[#Headers],[L]]))</f>
        <v>21</v>
      </c>
      <c r="F29" s="112">
        <f>IF(Wali_Kelas[[#This Row],[KELAS]]="","",COUNTIFS(Data_Siswa[Kelas],Wali_Kelas[[#This Row],[KELAS]],Data_Siswa[L/P],Wali_Kelas[[#Headers],[P]]))</f>
        <v>14</v>
      </c>
      <c r="G29" s="112">
        <f>IF(Wali_Kelas[[#This Row],[KELAS]]="","",SUM(Wali_Kelas[[#This Row],[L]:[P]]))</f>
        <v>35</v>
      </c>
    </row>
    <row r="30" spans="1:7" x14ac:dyDescent="0.3">
      <c r="A30" s="109">
        <f>IF(Wali_Kelas[[#This Row],[KELAS]]="","",COUNTA(Wali_Kelas[[#Headers],[KELAS]]:Wali_Kelas[[#This Row],[KELAS]])-1)</f>
        <v>27</v>
      </c>
      <c r="B30" s="142" t="str">
        <f>IFERROR(INDEX(Data_Siswa[Kelas],MATCH(ROW(Wali_Kelas[[#This Row],[KELAS]])-ROW(Wali_Kelas[[#Headers],[KELAS]]),Data_Siswa[0],0),1),"")</f>
        <v>11 ATPH 3</v>
      </c>
      <c r="C30" s="110" t="s">
        <v>50</v>
      </c>
      <c r="D30" s="111" t="s">
        <v>51</v>
      </c>
      <c r="E30" s="112">
        <f>IF(Wali_Kelas[[#This Row],[KELAS]]="","",COUNTIFS(Data_Siswa[Kelas],Wali_Kelas[[#This Row],[KELAS]],Data_Siswa[L/P],Wali_Kelas[[#Headers],[L]]))</f>
        <v>22</v>
      </c>
      <c r="F30" s="112">
        <f>IF(Wali_Kelas[[#This Row],[KELAS]]="","",COUNTIFS(Data_Siswa[Kelas],Wali_Kelas[[#This Row],[KELAS]],Data_Siswa[L/P],Wali_Kelas[[#Headers],[P]]))</f>
        <v>12</v>
      </c>
      <c r="G30" s="112">
        <f>IF(Wali_Kelas[[#This Row],[KELAS]]="","",SUM(Wali_Kelas[[#This Row],[L]:[P]]))</f>
        <v>34</v>
      </c>
    </row>
    <row r="31" spans="1:7" x14ac:dyDescent="0.3">
      <c r="A31" s="109">
        <f>IF(Wali_Kelas[[#This Row],[KELAS]]="","",COUNTA(Wali_Kelas[[#Headers],[KELAS]]:Wali_Kelas[[#This Row],[KELAS]])-1)</f>
        <v>28</v>
      </c>
      <c r="B31" s="142" t="str">
        <f>IFERROR(INDEX(Data_Siswa[Kelas],MATCH(ROW(Wali_Kelas[[#This Row],[KELAS]])-ROW(Wali_Kelas[[#Headers],[KELAS]]),Data_Siswa[0],0),1),"")</f>
        <v>11 ATPH 4</v>
      </c>
      <c r="C31" s="110" t="s">
        <v>62</v>
      </c>
      <c r="D31" s="111" t="s">
        <v>63</v>
      </c>
      <c r="E31" s="112">
        <f>IF(Wali_Kelas[[#This Row],[KELAS]]="","",COUNTIFS(Data_Siswa[Kelas],Wali_Kelas[[#This Row],[KELAS]],Data_Siswa[L/P],Wali_Kelas[[#Headers],[L]]))</f>
        <v>17</v>
      </c>
      <c r="F31" s="112">
        <f>IF(Wali_Kelas[[#This Row],[KELAS]]="","",COUNTIFS(Data_Siswa[Kelas],Wali_Kelas[[#This Row],[KELAS]],Data_Siswa[L/P],Wali_Kelas[[#Headers],[P]]))</f>
        <v>14</v>
      </c>
      <c r="G31" s="112">
        <f>IF(Wali_Kelas[[#This Row],[KELAS]]="","",SUM(Wali_Kelas[[#This Row],[L]:[P]]))</f>
        <v>31</v>
      </c>
    </row>
    <row r="32" spans="1:7" x14ac:dyDescent="0.3">
      <c r="A32" s="109">
        <f>IF(Wali_Kelas[[#This Row],[KELAS]]="","",COUNTA(Wali_Kelas[[#Headers],[KELAS]]:Wali_Kelas[[#This Row],[KELAS]])-1)</f>
        <v>29</v>
      </c>
      <c r="B32" s="142" t="str">
        <f>IFERROR(INDEX(Data_Siswa[Kelas],MATCH(ROW(Wali_Kelas[[#This Row],[KELAS]])-ROW(Wali_Kelas[[#Headers],[KELAS]]),Data_Siswa[0],0),1),"")</f>
        <v>11 ATPH 5</v>
      </c>
      <c r="C32" s="110" t="s">
        <v>1091</v>
      </c>
      <c r="D32" s="111" t="s">
        <v>3175</v>
      </c>
      <c r="E32" s="112">
        <f>IF(Wali_Kelas[[#This Row],[KELAS]]="","",COUNTIFS(Data_Siswa[Kelas],Wali_Kelas[[#This Row],[KELAS]],Data_Siswa[L/P],Wali_Kelas[[#Headers],[L]]))</f>
        <v>21</v>
      </c>
      <c r="F32" s="112">
        <f>IF(Wali_Kelas[[#This Row],[KELAS]]="","",COUNTIFS(Data_Siswa[Kelas],Wali_Kelas[[#This Row],[KELAS]],Data_Siswa[L/P],Wali_Kelas[[#Headers],[P]]))</f>
        <v>14</v>
      </c>
      <c r="G32" s="112">
        <f>IF(Wali_Kelas[[#This Row],[KELAS]]="","",SUM(Wali_Kelas[[#This Row],[L]:[P]]))</f>
        <v>35</v>
      </c>
    </row>
    <row r="33" spans="1:7" x14ac:dyDescent="0.3">
      <c r="A33" s="109">
        <f>IF(Wali_Kelas[[#This Row],[KELAS]]="","",COUNTA(Wali_Kelas[[#Headers],[KELAS]]:Wali_Kelas[[#This Row],[KELAS]])-1)</f>
        <v>30</v>
      </c>
      <c r="B33" s="142" t="str">
        <f>IFERROR(INDEX(Data_Siswa[Kelas],MATCH(ROW(Wali_Kelas[[#This Row],[KELAS]])-ROW(Wali_Kelas[[#Headers],[KELAS]]),Data_Siswa[0],0),1),"")</f>
        <v>12 TAV 1</v>
      </c>
      <c r="C33" s="110" t="s">
        <v>69</v>
      </c>
      <c r="D33" s="111" t="s">
        <v>70</v>
      </c>
      <c r="E33" s="112">
        <f>IF(Wali_Kelas[[#This Row],[KELAS]]="","",COUNTIFS(Data_Siswa[Kelas],Wali_Kelas[[#This Row],[KELAS]],Data_Siswa[L/P],Wali_Kelas[[#Headers],[L]]))</f>
        <v>32</v>
      </c>
      <c r="F33" s="112">
        <f>IF(Wali_Kelas[[#This Row],[KELAS]]="","",COUNTIFS(Data_Siswa[Kelas],Wali_Kelas[[#This Row],[KELAS]],Data_Siswa[L/P],Wali_Kelas[[#Headers],[P]]))</f>
        <v>4</v>
      </c>
      <c r="G33" s="112">
        <f>IF(Wali_Kelas[[#This Row],[KELAS]]="","",SUM(Wali_Kelas[[#This Row],[L]:[P]]))</f>
        <v>36</v>
      </c>
    </row>
    <row r="34" spans="1:7" x14ac:dyDescent="0.3">
      <c r="A34" s="109">
        <f>IF(Wali_Kelas[[#This Row],[KELAS]]="","",COUNTA(Wali_Kelas[[#Headers],[KELAS]]:Wali_Kelas[[#This Row],[KELAS]])-1)</f>
        <v>31</v>
      </c>
      <c r="B34" s="142" t="str">
        <f>IFERROR(INDEX(Data_Siswa[Kelas],MATCH(ROW(Wali_Kelas[[#This Row],[KELAS]])-ROW(Wali_Kelas[[#Headers],[KELAS]]),Data_Siswa[0],0),1),"")</f>
        <v>12 TAV 2</v>
      </c>
      <c r="C34" s="110" t="s">
        <v>151</v>
      </c>
      <c r="D34" s="111" t="s">
        <v>3176</v>
      </c>
      <c r="E34" s="112">
        <f>IF(Wali_Kelas[[#This Row],[KELAS]]="","",COUNTIFS(Data_Siswa[Kelas],Wali_Kelas[[#This Row],[KELAS]],Data_Siswa[L/P],Wali_Kelas[[#Headers],[L]]))</f>
        <v>33</v>
      </c>
      <c r="F34" s="112">
        <f>IF(Wali_Kelas[[#This Row],[KELAS]]="","",COUNTIFS(Data_Siswa[Kelas],Wali_Kelas[[#This Row],[KELAS]],Data_Siswa[L/P],Wali_Kelas[[#Headers],[P]]))</f>
        <v>0</v>
      </c>
      <c r="G34" s="112">
        <f>IF(Wali_Kelas[[#This Row],[KELAS]]="","",SUM(Wali_Kelas[[#This Row],[L]:[P]]))</f>
        <v>33</v>
      </c>
    </row>
    <row r="35" spans="1:7" x14ac:dyDescent="0.3">
      <c r="A35" s="109">
        <f>IF(Wali_Kelas[[#This Row],[KELAS]]="","",COUNTA(Wali_Kelas[[#Headers],[KELAS]]:Wali_Kelas[[#This Row],[KELAS]])-1)</f>
        <v>32</v>
      </c>
      <c r="B35" s="142" t="str">
        <f>IFERROR(INDEX(Data_Siswa[Kelas],MATCH(ROW(Wali_Kelas[[#This Row],[KELAS]])-ROW(Wali_Kelas[[#Headers],[KELAS]]),Data_Siswa[0],0),1),"")</f>
        <v>12 TAV 3</v>
      </c>
      <c r="C35" s="110" t="s">
        <v>116</v>
      </c>
      <c r="D35" s="111" t="s">
        <v>117</v>
      </c>
      <c r="E35" s="112">
        <f>IF(Wali_Kelas[[#This Row],[KELAS]]="","",COUNTIFS(Data_Siswa[Kelas],Wali_Kelas[[#This Row],[KELAS]],Data_Siswa[L/P],Wali_Kelas[[#Headers],[L]]))</f>
        <v>30</v>
      </c>
      <c r="F35" s="112">
        <f>IF(Wali_Kelas[[#This Row],[KELAS]]="","",COUNTIFS(Data_Siswa[Kelas],Wali_Kelas[[#This Row],[KELAS]],Data_Siswa[L/P],Wali_Kelas[[#Headers],[P]]))</f>
        <v>0</v>
      </c>
      <c r="G35" s="112">
        <f>IF(Wali_Kelas[[#This Row],[KELAS]]="","",SUM(Wali_Kelas[[#This Row],[L]:[P]]))</f>
        <v>30</v>
      </c>
    </row>
    <row r="36" spans="1:7" x14ac:dyDescent="0.3">
      <c r="A36" s="109">
        <f>IF(Wali_Kelas[[#This Row],[KELAS]]="","",COUNTA(Wali_Kelas[[#Headers],[KELAS]]:Wali_Kelas[[#This Row],[KELAS]])-1)</f>
        <v>33</v>
      </c>
      <c r="B36" s="142" t="str">
        <f>IFERROR(INDEX(Data_Siswa[Kelas],MATCH(ROW(Wali_Kelas[[#This Row],[KELAS]])-ROW(Wali_Kelas[[#Headers],[KELAS]]),Data_Siswa[0],0),1),"")</f>
        <v>12 RPL 1</v>
      </c>
      <c r="C36" s="110" t="s">
        <v>60</v>
      </c>
      <c r="D36" s="111" t="s">
        <v>61</v>
      </c>
      <c r="E36" s="112">
        <f>IF(Wali_Kelas[[#This Row],[KELAS]]="","",COUNTIFS(Data_Siswa[Kelas],Wali_Kelas[[#This Row],[KELAS]],Data_Siswa[L/P],Wali_Kelas[[#Headers],[L]]))</f>
        <v>18</v>
      </c>
      <c r="F36" s="112">
        <f>IF(Wali_Kelas[[#This Row],[KELAS]]="","",COUNTIFS(Data_Siswa[Kelas],Wali_Kelas[[#This Row],[KELAS]],Data_Siswa[L/P],Wali_Kelas[[#Headers],[P]]))</f>
        <v>18</v>
      </c>
      <c r="G36" s="112">
        <f>IF(Wali_Kelas[[#This Row],[KELAS]]="","",SUM(Wali_Kelas[[#This Row],[L]:[P]]))</f>
        <v>36</v>
      </c>
    </row>
    <row r="37" spans="1:7" x14ac:dyDescent="0.3">
      <c r="A37" s="109">
        <f>IF(Wali_Kelas[[#This Row],[KELAS]]="","",COUNTA(Wali_Kelas[[#Headers],[KELAS]]:Wali_Kelas[[#This Row],[KELAS]])-1)</f>
        <v>34</v>
      </c>
      <c r="B37" s="142" t="str">
        <f>IFERROR(INDEX(Data_Siswa[Kelas],MATCH(ROW(Wali_Kelas[[#This Row],[KELAS]])-ROW(Wali_Kelas[[#Headers],[KELAS]]),Data_Siswa[0],0),1),"")</f>
        <v>12 RPL 2</v>
      </c>
      <c r="C37" s="110" t="s">
        <v>58</v>
      </c>
      <c r="D37" s="111" t="s">
        <v>59</v>
      </c>
      <c r="E37" s="112">
        <f>IF(Wali_Kelas[[#This Row],[KELAS]]="","",COUNTIFS(Data_Siswa[Kelas],Wali_Kelas[[#This Row],[KELAS]],Data_Siswa[L/P],Wali_Kelas[[#Headers],[L]]))</f>
        <v>12</v>
      </c>
      <c r="F37" s="112">
        <f>IF(Wali_Kelas[[#This Row],[KELAS]]="","",COUNTIFS(Data_Siswa[Kelas],Wali_Kelas[[#This Row],[KELAS]],Data_Siswa[L/P],Wali_Kelas[[#Headers],[P]]))</f>
        <v>23</v>
      </c>
      <c r="G37" s="112">
        <f>IF(Wali_Kelas[[#This Row],[KELAS]]="","",SUM(Wali_Kelas[[#This Row],[L]:[P]]))</f>
        <v>35</v>
      </c>
    </row>
    <row r="38" spans="1:7" x14ac:dyDescent="0.3">
      <c r="A38" s="109">
        <f>IF(Wali_Kelas[[#This Row],[KELAS]]="","",COUNTA(Wali_Kelas[[#Headers],[KELAS]]:Wali_Kelas[[#This Row],[KELAS]])-1)</f>
        <v>35</v>
      </c>
      <c r="B38" s="142" t="str">
        <f>IFERROR(INDEX(Data_Siswa[Kelas],MATCH(ROW(Wali_Kelas[[#This Row],[KELAS]])-ROW(Wali_Kelas[[#Headers],[KELAS]]),Data_Siswa[0],0),1),"")</f>
        <v>12 RPL 3</v>
      </c>
      <c r="C38" s="110" t="s">
        <v>74</v>
      </c>
      <c r="D38" s="111" t="s">
        <v>75</v>
      </c>
      <c r="E38" s="112">
        <f>IF(Wali_Kelas[[#This Row],[KELAS]]="","",COUNTIFS(Data_Siswa[Kelas],Wali_Kelas[[#This Row],[KELAS]],Data_Siswa[L/P],Wali_Kelas[[#Headers],[L]]))</f>
        <v>4</v>
      </c>
      <c r="F38" s="112">
        <f>IF(Wali_Kelas[[#This Row],[KELAS]]="","",COUNTIFS(Data_Siswa[Kelas],Wali_Kelas[[#This Row],[KELAS]],Data_Siswa[L/P],Wali_Kelas[[#Headers],[P]]))</f>
        <v>31</v>
      </c>
      <c r="G38" s="112">
        <f>IF(Wali_Kelas[[#This Row],[KELAS]]="","",SUM(Wali_Kelas[[#This Row],[L]:[P]]))</f>
        <v>35</v>
      </c>
    </row>
    <row r="39" spans="1:7" x14ac:dyDescent="0.3">
      <c r="A39" s="109">
        <f>IF(Wali_Kelas[[#This Row],[KELAS]]="","",COUNTA(Wali_Kelas[[#Headers],[KELAS]]:Wali_Kelas[[#This Row],[KELAS]])-1)</f>
        <v>36</v>
      </c>
      <c r="B39" s="142" t="str">
        <f>IFERROR(INDEX(Data_Siswa[Kelas],MATCH(ROW(Wali_Kelas[[#This Row],[KELAS]])-ROW(Wali_Kelas[[#Headers],[KELAS]]),Data_Siswa[0],0),1),"")</f>
        <v>12 RPL 4</v>
      </c>
      <c r="C39" s="110" t="s">
        <v>1089</v>
      </c>
      <c r="D39" s="111" t="s">
        <v>1090</v>
      </c>
      <c r="E39" s="112">
        <f>IF(Wali_Kelas[[#This Row],[KELAS]]="","",COUNTIFS(Data_Siswa[Kelas],Wali_Kelas[[#This Row],[KELAS]],Data_Siswa[L/P],Wali_Kelas[[#Headers],[L]]))</f>
        <v>8</v>
      </c>
      <c r="F39" s="112">
        <f>IF(Wali_Kelas[[#This Row],[KELAS]]="","",COUNTIFS(Data_Siswa[Kelas],Wali_Kelas[[#This Row],[KELAS]],Data_Siswa[L/P],Wali_Kelas[[#Headers],[P]]))</f>
        <v>26</v>
      </c>
      <c r="G39" s="112">
        <f>IF(Wali_Kelas[[#This Row],[KELAS]]="","",SUM(Wali_Kelas[[#This Row],[L]:[P]]))</f>
        <v>34</v>
      </c>
    </row>
    <row r="40" spans="1:7" x14ac:dyDescent="0.3">
      <c r="A40" s="109">
        <f>IF(Wali_Kelas[[#This Row],[KELAS]]="","",COUNTA(Wali_Kelas[[#Headers],[KELAS]]:Wali_Kelas[[#This Row],[KELAS]])-1)</f>
        <v>37</v>
      </c>
      <c r="B40" s="142" t="str">
        <f>IFERROR(INDEX(Data_Siswa[Kelas],MATCH(ROW(Wali_Kelas[[#This Row],[KELAS]])-ROW(Wali_Kelas[[#Headers],[KELAS]]),Data_Siswa[0],0),1),"")</f>
        <v>12 TKJ 1</v>
      </c>
      <c r="C40" s="110" t="s">
        <v>599</v>
      </c>
      <c r="D40" s="111" t="s">
        <v>601</v>
      </c>
      <c r="E40" s="112">
        <f>IF(Wali_Kelas[[#This Row],[KELAS]]="","",COUNTIFS(Data_Siswa[Kelas],Wali_Kelas[[#This Row],[KELAS]],Data_Siswa[L/P],Wali_Kelas[[#Headers],[L]]))</f>
        <v>17</v>
      </c>
      <c r="F40" s="112">
        <f>IF(Wali_Kelas[[#This Row],[KELAS]]="","",COUNTIFS(Data_Siswa[Kelas],Wali_Kelas[[#This Row],[KELAS]],Data_Siswa[L/P],Wali_Kelas[[#Headers],[P]]))</f>
        <v>18</v>
      </c>
      <c r="G40" s="112">
        <f>IF(Wali_Kelas[[#This Row],[KELAS]]="","",SUM(Wali_Kelas[[#This Row],[L]:[P]]))</f>
        <v>35</v>
      </c>
    </row>
    <row r="41" spans="1:7" x14ac:dyDescent="0.3">
      <c r="A41" s="109">
        <f>IF(Wali_Kelas[[#This Row],[KELAS]]="","",COUNTA(Wali_Kelas[[#Headers],[KELAS]]:Wali_Kelas[[#This Row],[KELAS]])-1)</f>
        <v>38</v>
      </c>
      <c r="B41" s="142" t="str">
        <f>IFERROR(INDEX(Data_Siswa[Kelas],MATCH(ROW(Wali_Kelas[[#This Row],[KELAS]])-ROW(Wali_Kelas[[#Headers],[KELAS]]),Data_Siswa[0],0),1),"")</f>
        <v>12 TKJ 2</v>
      </c>
      <c r="C41" s="110" t="s">
        <v>110</v>
      </c>
      <c r="D41" s="111" t="s">
        <v>111</v>
      </c>
      <c r="E41" s="112">
        <f>IF(Wali_Kelas[[#This Row],[KELAS]]="","",COUNTIFS(Data_Siswa[Kelas],Wali_Kelas[[#This Row],[KELAS]],Data_Siswa[L/P],Wali_Kelas[[#Headers],[L]]))</f>
        <v>13</v>
      </c>
      <c r="F41" s="112">
        <f>IF(Wali_Kelas[[#This Row],[KELAS]]="","",COUNTIFS(Data_Siswa[Kelas],Wali_Kelas[[#This Row],[KELAS]],Data_Siswa[L/P],Wali_Kelas[[#Headers],[P]]))</f>
        <v>20</v>
      </c>
      <c r="G41" s="112">
        <f>IF(Wali_Kelas[[#This Row],[KELAS]]="","",SUM(Wali_Kelas[[#This Row],[L]:[P]]))</f>
        <v>33</v>
      </c>
    </row>
    <row r="42" spans="1:7" x14ac:dyDescent="0.3">
      <c r="A42" s="109">
        <f>IF(Wali_Kelas[[#This Row],[KELAS]]="","",COUNTA(Wali_Kelas[[#Headers],[KELAS]]:Wali_Kelas[[#This Row],[KELAS]])-1)</f>
        <v>39</v>
      </c>
      <c r="B42" s="142" t="str">
        <f>IFERROR(INDEX(Data_Siswa[Kelas],MATCH(ROW(Wali_Kelas[[#This Row],[KELAS]])-ROW(Wali_Kelas[[#Headers],[KELAS]]),Data_Siswa[0],0),1),"")</f>
        <v>12 TKJ 3</v>
      </c>
      <c r="C42" s="110" t="s">
        <v>2109</v>
      </c>
      <c r="D42" s="111" t="s">
        <v>2114</v>
      </c>
      <c r="E42" s="112">
        <f>IF(Wali_Kelas[[#This Row],[KELAS]]="","",COUNTIFS(Data_Siswa[Kelas],Wali_Kelas[[#This Row],[KELAS]],Data_Siswa[L/P],Wali_Kelas[[#Headers],[L]]))</f>
        <v>13</v>
      </c>
      <c r="F42" s="112">
        <f>IF(Wali_Kelas[[#This Row],[KELAS]]="","",COUNTIFS(Data_Siswa[Kelas],Wali_Kelas[[#This Row],[KELAS]],Data_Siswa[L/P],Wali_Kelas[[#Headers],[P]]))</f>
        <v>17</v>
      </c>
      <c r="G42" s="112">
        <f>IF(Wali_Kelas[[#This Row],[KELAS]]="","",SUM(Wali_Kelas[[#This Row],[L]:[P]]))</f>
        <v>30</v>
      </c>
    </row>
    <row r="43" spans="1:7" x14ac:dyDescent="0.3">
      <c r="A43" s="109">
        <f>IF(Wali_Kelas[[#This Row],[KELAS]]="","",COUNTA(Wali_Kelas[[#Headers],[KELAS]]:Wali_Kelas[[#This Row],[KELAS]])-1)</f>
        <v>40</v>
      </c>
      <c r="B43" s="142" t="str">
        <f>IFERROR(INDEX(Data_Siswa[Kelas],MATCH(ROW(Wali_Kelas[[#This Row],[KELAS]])-ROW(Wali_Kelas[[#Headers],[KELAS]]),Data_Siswa[0],0),1),"")</f>
        <v>12 TKJ 4</v>
      </c>
      <c r="C43" s="110" t="s">
        <v>45</v>
      </c>
      <c r="D43" s="111" t="s">
        <v>3177</v>
      </c>
      <c r="E43" s="112">
        <f>IF(Wali_Kelas[[#This Row],[KELAS]]="","",COUNTIFS(Data_Siswa[Kelas],Wali_Kelas[[#This Row],[KELAS]],Data_Siswa[L/P],Wali_Kelas[[#Headers],[L]]))</f>
        <v>17</v>
      </c>
      <c r="F43" s="112">
        <f>IF(Wali_Kelas[[#This Row],[KELAS]]="","",COUNTIFS(Data_Siswa[Kelas],Wali_Kelas[[#This Row],[KELAS]],Data_Siswa[L/P],Wali_Kelas[[#Headers],[P]]))</f>
        <v>15</v>
      </c>
      <c r="G43" s="112">
        <f>IF(Wali_Kelas[[#This Row],[KELAS]]="","",SUM(Wali_Kelas[[#This Row],[L]:[P]]))</f>
        <v>32</v>
      </c>
    </row>
    <row r="44" spans="1:7" x14ac:dyDescent="0.3">
      <c r="A44" s="109">
        <f>IF(Wali_Kelas[[#This Row],[KELAS]]="","",COUNTA(Wali_Kelas[[#Headers],[KELAS]]:Wali_Kelas[[#This Row],[KELAS]])-1)</f>
        <v>41</v>
      </c>
      <c r="B44" s="142" t="str">
        <f>IFERROR(INDEX(Data_Siswa[Kelas],MATCH(ROW(Wali_Kelas[[#This Row],[KELAS]])-ROW(Wali_Kelas[[#Headers],[KELAS]]),Data_Siswa[0],0),1),"")</f>
        <v>12 ATPH 1</v>
      </c>
      <c r="C44" s="110" t="s">
        <v>65</v>
      </c>
      <c r="D44" s="111" t="s">
        <v>66</v>
      </c>
      <c r="E44" s="112">
        <f>IF(Wali_Kelas[[#This Row],[KELAS]]="","",COUNTIFS(Data_Siswa[Kelas],Wali_Kelas[[#This Row],[KELAS]],Data_Siswa[L/P],Wali_Kelas[[#Headers],[L]]))</f>
        <v>22</v>
      </c>
      <c r="F44" s="112">
        <f>IF(Wali_Kelas[[#This Row],[KELAS]]="","",COUNTIFS(Data_Siswa[Kelas],Wali_Kelas[[#This Row],[KELAS]],Data_Siswa[L/P],Wali_Kelas[[#Headers],[P]]))</f>
        <v>13</v>
      </c>
      <c r="G44" s="112">
        <f>IF(Wali_Kelas[[#This Row],[KELAS]]="","",SUM(Wali_Kelas[[#This Row],[L]:[P]]))</f>
        <v>35</v>
      </c>
    </row>
    <row r="45" spans="1:7" x14ac:dyDescent="0.3">
      <c r="A45" s="109">
        <f>IF(Wali_Kelas[[#This Row],[KELAS]]="","",COUNTA(Wali_Kelas[[#Headers],[KELAS]]:Wali_Kelas[[#This Row],[KELAS]])-1)</f>
        <v>42</v>
      </c>
      <c r="B45" s="142" t="str">
        <f>IFERROR(INDEX(Data_Siswa[Kelas],MATCH(ROW(Wali_Kelas[[#This Row],[KELAS]])-ROW(Wali_Kelas[[#Headers],[KELAS]]),Data_Siswa[0],0),1),"")</f>
        <v>12 ATPH 2</v>
      </c>
      <c r="C45" s="110" t="s">
        <v>80</v>
      </c>
      <c r="D45" s="111" t="s">
        <v>81</v>
      </c>
      <c r="E45" s="112">
        <f>IF(Wali_Kelas[[#This Row],[KELAS]]="","",COUNTIFS(Data_Siswa[Kelas],Wali_Kelas[[#This Row],[KELAS]],Data_Siswa[L/P],Wali_Kelas[[#Headers],[L]]))</f>
        <v>20</v>
      </c>
      <c r="F45" s="112">
        <f>IF(Wali_Kelas[[#This Row],[KELAS]]="","",COUNTIFS(Data_Siswa[Kelas],Wali_Kelas[[#This Row],[KELAS]],Data_Siswa[L/P],Wali_Kelas[[#Headers],[P]]))</f>
        <v>16</v>
      </c>
      <c r="G45" s="112">
        <f>IF(Wali_Kelas[[#This Row],[KELAS]]="","",SUM(Wali_Kelas[[#This Row],[L]:[P]]))</f>
        <v>36</v>
      </c>
    </row>
    <row r="46" spans="1:7" x14ac:dyDescent="0.3">
      <c r="A46" s="109">
        <f>IF(Wali_Kelas[[#This Row],[KELAS]]="","",COUNTA(Wali_Kelas[[#Headers],[KELAS]]:Wali_Kelas[[#This Row],[KELAS]])-1)</f>
        <v>43</v>
      </c>
      <c r="B46" s="142" t="str">
        <f>IFERROR(INDEX(Data_Siswa[Kelas],MATCH(ROW(Wali_Kelas[[#This Row],[KELAS]])-ROW(Wali_Kelas[[#Headers],[KELAS]]),Data_Siswa[0],0),1),"")</f>
        <v>12 ATPH 3</v>
      </c>
      <c r="C46" s="110" t="s">
        <v>82</v>
      </c>
      <c r="D46" s="111" t="s">
        <v>83</v>
      </c>
      <c r="E46" s="112">
        <f>IF(Wali_Kelas[[#This Row],[KELAS]]="","",COUNTIFS(Data_Siswa[Kelas],Wali_Kelas[[#This Row],[KELAS]],Data_Siswa[L/P],Wali_Kelas[[#Headers],[L]]))</f>
        <v>13</v>
      </c>
      <c r="F46" s="112">
        <f>IF(Wali_Kelas[[#This Row],[KELAS]]="","",COUNTIFS(Data_Siswa[Kelas],Wali_Kelas[[#This Row],[KELAS]],Data_Siswa[L/P],Wali_Kelas[[#Headers],[P]]))</f>
        <v>17</v>
      </c>
      <c r="G46" s="112">
        <f>IF(Wali_Kelas[[#This Row],[KELAS]]="","",SUM(Wali_Kelas[[#This Row],[L]:[P]]))</f>
        <v>30</v>
      </c>
    </row>
  </sheetData>
  <mergeCells count="1">
    <mergeCell ref="A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9" tint="0.39997558519241921"/>
    <pageSetUpPr fitToPage="1"/>
  </sheetPr>
  <dimension ref="A1:K53"/>
  <sheetViews>
    <sheetView showGridLines="0" tabSelected="1" zoomScale="85" zoomScaleNormal="85" workbookViewId="0">
      <pane xSplit="233" ySplit="244" topLeftCell="HZ245" activePane="bottomRight" state="frozen"/>
      <selection pane="topRight" activeCell="HZ1" sqref="HZ1"/>
      <selection pane="bottomLeft" activeCell="A245" sqref="A245"/>
      <selection pane="bottomRight" activeCell="C7" sqref="C7:D7"/>
    </sheetView>
  </sheetViews>
  <sheetFormatPr defaultColWidth="8.88671875" defaultRowHeight="17.399999999999999" x14ac:dyDescent="0.3"/>
  <cols>
    <col min="1" max="1" width="2.77734375" style="83" customWidth="1"/>
    <col min="2" max="2" width="32.44140625" style="83" customWidth="1"/>
    <col min="3" max="3" width="3.5546875" style="83" bestFit="1" customWidth="1"/>
    <col min="4" max="4" width="55.77734375" style="83" customWidth="1"/>
    <col min="5" max="5" width="6.33203125" style="83" hidden="1" customWidth="1"/>
    <col min="6" max="6" width="2.77734375" style="70" hidden="1" customWidth="1"/>
    <col min="7" max="7" width="4.77734375" style="70" hidden="1" customWidth="1"/>
    <col min="8" max="8" width="12.109375" style="82" hidden="1" customWidth="1"/>
    <col min="9" max="9" width="4.6640625" style="82" hidden="1" customWidth="1"/>
    <col min="10" max="10" width="2.77734375" style="70" customWidth="1"/>
    <col min="11" max="11" width="50.33203125" style="70" customWidth="1"/>
    <col min="12" max="16384" width="8.88671875" style="70"/>
  </cols>
  <sheetData>
    <row r="1" spans="2:11" x14ac:dyDescent="0.3">
      <c r="G1" s="92">
        <v>1</v>
      </c>
      <c r="H1" s="93"/>
    </row>
    <row r="2" spans="2:11" ht="18" x14ac:dyDescent="0.35">
      <c r="B2" s="149" t="s">
        <v>1699</v>
      </c>
      <c r="C2" s="149"/>
      <c r="D2" s="149"/>
      <c r="G2" s="92">
        <v>3</v>
      </c>
      <c r="H2" s="93" t="s">
        <v>3186</v>
      </c>
    </row>
    <row r="3" spans="2:11" x14ac:dyDescent="0.3">
      <c r="G3" s="84" t="s">
        <v>30</v>
      </c>
      <c r="H3" s="84" t="s">
        <v>2</v>
      </c>
      <c r="I3" s="84" t="s">
        <v>1129</v>
      </c>
    </row>
    <row r="4" spans="2:11" ht="19.95" customHeight="1" x14ac:dyDescent="0.3">
      <c r="B4" s="80" t="s">
        <v>1124</v>
      </c>
      <c r="C4" s="150" t="s">
        <v>1128</v>
      </c>
      <c r="D4" s="150"/>
      <c r="G4" s="85" t="str">
        <f>IF(I4="","",COUNT($I$4:I4))</f>
        <v/>
      </c>
      <c r="H4" s="86" t="str">
        <f>IFERROR(INDEX(Wali_Kelas[KELAS],MATCH(ROW(H4)-3,Wali_Kelas[NO],0),1),"")</f>
        <v>10 TE 1</v>
      </c>
      <c r="I4" s="94"/>
    </row>
    <row r="5" spans="2:11" ht="19.95" customHeight="1" x14ac:dyDescent="0.3">
      <c r="B5" s="80" t="s">
        <v>1125</v>
      </c>
      <c r="C5" s="150" t="s">
        <v>2105</v>
      </c>
      <c r="D5" s="150"/>
      <c r="G5" s="85" t="str">
        <f>IF(I5="","",COUNT($I$4:I5))</f>
        <v/>
      </c>
      <c r="H5" s="86" t="str">
        <f>IFERROR(INDEX(Wali_Kelas[KELAS],MATCH(ROW(H5)-3,Wali_Kelas[NO],0),1),"")</f>
        <v>10 TE 2</v>
      </c>
      <c r="I5" s="94"/>
    </row>
    <row r="6" spans="2:11" ht="19.95" customHeight="1" x14ac:dyDescent="0.3">
      <c r="B6" s="80" t="s">
        <v>1126</v>
      </c>
      <c r="C6" s="150" t="s">
        <v>1136</v>
      </c>
      <c r="D6" s="150"/>
      <c r="E6" s="96" t="s">
        <v>1127</v>
      </c>
      <c r="G6" s="85" t="str">
        <f>IF(I6="","",COUNT($I$4:I6))</f>
        <v/>
      </c>
      <c r="H6" s="86" t="str">
        <f>IFERROR(INDEX(Wali_Kelas[KELAS],MATCH(ROW(H6)-3,Wali_Kelas[NO],0),1),"")</f>
        <v>10 TE 3</v>
      </c>
      <c r="I6" s="94"/>
    </row>
    <row r="7" spans="2:11" ht="19.95" customHeight="1" x14ac:dyDescent="0.3">
      <c r="B7" s="80" t="s">
        <v>1122</v>
      </c>
      <c r="C7" s="150" t="s">
        <v>3195</v>
      </c>
      <c r="D7" s="150"/>
      <c r="E7" s="96" t="s">
        <v>1136</v>
      </c>
      <c r="G7" s="85" t="str">
        <f>IF(I7="","",COUNT($I$4:I7))</f>
        <v/>
      </c>
      <c r="H7" s="86" t="str">
        <f>IFERROR(INDEX(Wali_Kelas[KELAS],MATCH(ROW(H7)-3,Wali_Kelas[NO],0),1),"")</f>
        <v>10 TE 4</v>
      </c>
      <c r="I7" s="94"/>
    </row>
    <row r="8" spans="2:11" ht="19.95" customHeight="1" x14ac:dyDescent="0.3">
      <c r="B8" s="80" t="str">
        <f>IF(C7="","NIP/NIPPPK/NIK",INDEX(TabelGuru[Induk],MATCH(C7,TabelGuru[Nama],0),1))</f>
        <v>NIP</v>
      </c>
      <c r="C8" s="148" t="str">
        <f>IFERROR(INDEX(Pembelajaran[NIP],MATCH($C$7,Pembelajaran[Nama],0),1),"")</f>
        <v>19881218 201903 1 008</v>
      </c>
      <c r="D8" s="148"/>
      <c r="E8" s="82">
        <f>IFERROR(INDEX(Pembelajaran[No],MATCH(C7,Pembelajaran[Nama],0),1),"")</f>
        <v>71</v>
      </c>
      <c r="G8" s="85" t="str">
        <f>IF(I8="","",COUNT($I$4:I8))</f>
        <v/>
      </c>
      <c r="H8" s="86" t="str">
        <f>IFERROR(INDEX(Wali_Kelas[KELAS],MATCH(ROW(H8)-3,Wali_Kelas[NO],0),1),"")</f>
        <v>10 PPLG 1</v>
      </c>
      <c r="I8" s="94"/>
    </row>
    <row r="9" spans="2:11" ht="19.95" customHeight="1" x14ac:dyDescent="0.3">
      <c r="B9" s="80" t="s">
        <v>1123</v>
      </c>
      <c r="C9" s="98">
        <v>1</v>
      </c>
      <c r="D9" s="99" t="str">
        <f>IFERROR(INDEX(Pembelajaran[Mapel],MATCH(CONCATENATE($E$8,".",C9),Pembelajaran[GuMa],0),1),"")</f>
        <v>Informatika</v>
      </c>
      <c r="E9" s="81">
        <f>COUNTIF(Pembelajaran[NoGu],E8)</f>
        <v>1</v>
      </c>
      <c r="G9" s="85" t="str">
        <f>IF(I9="","",COUNT($I$4:I9))</f>
        <v/>
      </c>
      <c r="H9" s="86" t="str">
        <f>IFERROR(INDEX(Wali_Kelas[KELAS],MATCH(ROW(H9)-3,Wali_Kelas[NO],0),1),"")</f>
        <v>10 PPLG 2</v>
      </c>
      <c r="I9" s="94"/>
      <c r="K9" s="147" t="s">
        <v>2067</v>
      </c>
    </row>
    <row r="10" spans="2:11" ht="19.95" customHeight="1" x14ac:dyDescent="0.3">
      <c r="C10" s="98">
        <v>2</v>
      </c>
      <c r="D10" s="99" t="str">
        <f>IFERROR(INDEX(Pembelajaran[Mapel],MATCH(CONCATENATE($E$8,".",C10),Pembelajaran[GuMa],0),1),"")</f>
        <v/>
      </c>
      <c r="G10" s="85" t="str">
        <f>IF(I10="","",COUNT($I$4:I10))</f>
        <v/>
      </c>
      <c r="H10" s="86" t="str">
        <f>IFERROR(INDEX(Wali_Kelas[KELAS],MATCH(ROW(H10)-3,Wali_Kelas[NO],0),1),"")</f>
        <v>10 PPLG 3</v>
      </c>
      <c r="I10" s="94"/>
      <c r="K10" s="147"/>
    </row>
    <row r="11" spans="2:11" ht="19.95" customHeight="1" x14ac:dyDescent="0.3">
      <c r="C11" s="98">
        <v>3</v>
      </c>
      <c r="D11" s="99" t="str">
        <f>IFERROR(INDEX(Pembelajaran[Mapel],MATCH(CONCATENATE($E$8,".",C11),Pembelajaran[GuMa],0),1),"")</f>
        <v/>
      </c>
      <c r="G11" s="85" t="str">
        <f>IF(I11="","",COUNT($I$4:I11))</f>
        <v/>
      </c>
      <c r="H11" s="86" t="str">
        <f>IFERROR(INDEX(Wali_Kelas[KELAS],MATCH(ROW(H11)-3,Wali_Kelas[NO],0),1),"")</f>
        <v>10 TJKT 1</v>
      </c>
      <c r="I11" s="94"/>
      <c r="K11" s="147"/>
    </row>
    <row r="12" spans="2:11" ht="19.95" customHeight="1" x14ac:dyDescent="0.3">
      <c r="C12" s="98">
        <v>4</v>
      </c>
      <c r="D12" s="99" t="str">
        <f>IFERROR(INDEX(Pembelajaran[Mapel],MATCH(CONCATENATE($E$8,".",C12),Pembelajaran[GuMa],0),1),"")</f>
        <v/>
      </c>
      <c r="G12" s="85" t="str">
        <f>IF(I12="","",COUNT($I$4:I12))</f>
        <v/>
      </c>
      <c r="H12" s="86" t="str">
        <f>IFERROR(INDEX(Wali_Kelas[KELAS],MATCH(ROW(H12)-3,Wali_Kelas[NO],0),1),"")</f>
        <v>10 TJKT 2</v>
      </c>
      <c r="I12" s="94"/>
      <c r="K12" s="147"/>
    </row>
    <row r="13" spans="2:11" x14ac:dyDescent="0.3">
      <c r="G13" s="85" t="str">
        <f>IF(I13="","",COUNT($I$4:I13))</f>
        <v/>
      </c>
      <c r="H13" s="86" t="str">
        <f>IFERROR(INDEX(Wali_Kelas[KELAS],MATCH(ROW(H13)-3,Wali_Kelas[NO],0),1),"")</f>
        <v>10 TJKT 3</v>
      </c>
      <c r="I13" s="94"/>
    </row>
    <row r="14" spans="2:11" x14ac:dyDescent="0.3">
      <c r="G14" s="85" t="str">
        <f>IF(I14="","",COUNT($I$4:I14))</f>
        <v/>
      </c>
      <c r="H14" s="86" t="str">
        <f>IFERROR(INDEX(Wali_Kelas[KELAS],MATCH(ROW(H14)-3,Wali_Kelas[NO],0),1),"")</f>
        <v>10 AT 1</v>
      </c>
      <c r="I14" s="94"/>
    </row>
    <row r="15" spans="2:11" x14ac:dyDescent="0.3">
      <c r="G15" s="85" t="str">
        <f>IF(I15="","",COUNT($I$4:I15))</f>
        <v/>
      </c>
      <c r="H15" s="86" t="str">
        <f>IFERROR(INDEX(Wali_Kelas[KELAS],MATCH(ROW(H15)-3,Wali_Kelas[NO],0),1),"")</f>
        <v>10 AT 2</v>
      </c>
      <c r="I15" s="94"/>
    </row>
    <row r="16" spans="2:11" x14ac:dyDescent="0.3">
      <c r="G16" s="85" t="str">
        <f>IF(I16="","",COUNT($I$4:I16))</f>
        <v/>
      </c>
      <c r="H16" s="86" t="str">
        <f>IFERROR(INDEX(Wali_Kelas[KELAS],MATCH(ROW(H16)-3,Wali_Kelas[NO],0),1),"")</f>
        <v>10 AT 3</v>
      </c>
      <c r="I16" s="94"/>
    </row>
    <row r="17" spans="7:9" x14ac:dyDescent="0.3">
      <c r="G17" s="85" t="str">
        <f>IF(I17="","",COUNT($I$4:I17))</f>
        <v/>
      </c>
      <c r="H17" s="86" t="str">
        <f>IFERROR(INDEX(Wali_Kelas[KELAS],MATCH(ROW(H17)-3,Wali_Kelas[NO],0),1),"")</f>
        <v>10 AT 4</v>
      </c>
      <c r="I17" s="94"/>
    </row>
    <row r="18" spans="7:9" x14ac:dyDescent="0.3">
      <c r="G18" s="85" t="str">
        <f>IF(I18="","",COUNT($I$4:I18))</f>
        <v/>
      </c>
      <c r="H18" s="86" t="str">
        <f>IFERROR(INDEX(Wali_Kelas[KELAS],MATCH(ROW(H18)-3,Wali_Kelas[NO],0),1),"")</f>
        <v>10 AT 5</v>
      </c>
      <c r="I18" s="94"/>
    </row>
    <row r="19" spans="7:9" x14ac:dyDescent="0.3">
      <c r="G19" s="85">
        <f>IF(I19="","",COUNT($I$4:I19))</f>
        <v>1</v>
      </c>
      <c r="H19" s="86" t="str">
        <f>IFERROR(INDEX(Wali_Kelas[KELAS],MATCH(ROW(H19)-3,Wali_Kelas[NO],0),1),"")</f>
        <v>11 TAV 1</v>
      </c>
      <c r="I19" s="94">
        <v>16</v>
      </c>
    </row>
    <row r="20" spans="7:9" x14ac:dyDescent="0.3">
      <c r="G20" s="85">
        <f>IF(I20="","",COUNT($I$4:I20))</f>
        <v>2</v>
      </c>
      <c r="H20" s="86" t="str">
        <f>IFERROR(INDEX(Wali_Kelas[KELAS],MATCH(ROW(H20)-3,Wali_Kelas[NO],0),1),"")</f>
        <v>11 TAV 2</v>
      </c>
      <c r="I20" s="94">
        <v>17</v>
      </c>
    </row>
    <row r="21" spans="7:9" x14ac:dyDescent="0.3">
      <c r="G21" s="85">
        <f>IF(I21="","",COUNT($I$4:I21))</f>
        <v>3</v>
      </c>
      <c r="H21" s="86" t="str">
        <f>IFERROR(INDEX(Wali_Kelas[KELAS],MATCH(ROW(H21)-3,Wali_Kelas[NO],0),1),"")</f>
        <v>11 TAV 3</v>
      </c>
      <c r="I21" s="94">
        <v>18</v>
      </c>
    </row>
    <row r="22" spans="7:9" x14ac:dyDescent="0.3">
      <c r="G22" s="85" t="str">
        <f>IF(I22="","",COUNT($I$4:I22))</f>
        <v/>
      </c>
      <c r="H22" s="86" t="str">
        <f>IFERROR(INDEX(Wali_Kelas[KELAS],MATCH(ROW(H22)-3,Wali_Kelas[NO],0),1),"")</f>
        <v>11 RPL 1</v>
      </c>
      <c r="I22" s="94"/>
    </row>
    <row r="23" spans="7:9" x14ac:dyDescent="0.3">
      <c r="G23" s="85" t="str">
        <f>IF(I23="","",COUNT($I$4:I23))</f>
        <v/>
      </c>
      <c r="H23" s="86" t="str">
        <f>IFERROR(INDEX(Wali_Kelas[KELAS],MATCH(ROW(H23)-3,Wali_Kelas[NO],0),1),"")</f>
        <v>11 RPL 2</v>
      </c>
      <c r="I23" s="94"/>
    </row>
    <row r="24" spans="7:9" x14ac:dyDescent="0.3">
      <c r="G24" s="85" t="str">
        <f>IF(I24="","",COUNT($I$4:I24))</f>
        <v/>
      </c>
      <c r="H24" s="86" t="str">
        <f>IFERROR(INDEX(Wali_Kelas[KELAS],MATCH(ROW(H24)-3,Wali_Kelas[NO],0),1),"")</f>
        <v>11 RPL 3</v>
      </c>
      <c r="I24" s="94"/>
    </row>
    <row r="25" spans="7:9" x14ac:dyDescent="0.3">
      <c r="G25" s="85" t="str">
        <f>IF(I25="","",COUNT($I$4:I25))</f>
        <v/>
      </c>
      <c r="H25" s="86" t="str">
        <f>IFERROR(INDEX(Wali_Kelas[KELAS],MATCH(ROW(H25)-3,Wali_Kelas[NO],0),1),"")</f>
        <v>11 TKJ 1</v>
      </c>
      <c r="I25" s="94"/>
    </row>
    <row r="26" spans="7:9" x14ac:dyDescent="0.3">
      <c r="G26" s="85" t="str">
        <f>IF(I26="","",COUNT($I$4:I26))</f>
        <v/>
      </c>
      <c r="H26" s="86" t="str">
        <f>IFERROR(INDEX(Wali_Kelas[KELAS],MATCH(ROW(H26)-3,Wali_Kelas[NO],0),1),"")</f>
        <v>11 TKJ 2</v>
      </c>
      <c r="I26" s="94"/>
    </row>
    <row r="27" spans="7:9" x14ac:dyDescent="0.3">
      <c r="G27" s="85" t="str">
        <f>IF(I27="","",COUNT($I$4:I27))</f>
        <v/>
      </c>
      <c r="H27" s="86" t="str">
        <f>IFERROR(INDEX(Wali_Kelas[KELAS],MATCH(ROW(H27)-3,Wali_Kelas[NO],0),1),"")</f>
        <v>11 TKJ 3</v>
      </c>
      <c r="I27" s="94"/>
    </row>
    <row r="28" spans="7:9" x14ac:dyDescent="0.3">
      <c r="G28" s="85" t="str">
        <f>IF(I28="","",COUNT($I$4:I28))</f>
        <v/>
      </c>
      <c r="H28" s="86" t="str">
        <f>IFERROR(INDEX(Wali_Kelas[KELAS],MATCH(ROW(H28)-3,Wali_Kelas[NO],0),1),"")</f>
        <v>11 ATPH 1</v>
      </c>
      <c r="I28" s="94"/>
    </row>
    <row r="29" spans="7:9" x14ac:dyDescent="0.3">
      <c r="G29" s="85" t="str">
        <f>IF(I29="","",COUNT($I$4:I29))</f>
        <v/>
      </c>
      <c r="H29" s="86" t="str">
        <f>IFERROR(INDEX(Wali_Kelas[KELAS],MATCH(ROW(H29)-3,Wali_Kelas[NO],0),1),"")</f>
        <v>11 ATPH 2</v>
      </c>
      <c r="I29" s="94"/>
    </row>
    <row r="30" spans="7:9" x14ac:dyDescent="0.3">
      <c r="G30" s="85" t="str">
        <f>IF(I30="","",COUNT($I$4:I30))</f>
        <v/>
      </c>
      <c r="H30" s="86" t="str">
        <f>IFERROR(INDEX(Wali_Kelas[KELAS],MATCH(ROW(H30)-3,Wali_Kelas[NO],0),1),"")</f>
        <v>11 ATPH 3</v>
      </c>
      <c r="I30" s="94"/>
    </row>
    <row r="31" spans="7:9" x14ac:dyDescent="0.3">
      <c r="G31" s="85" t="str">
        <f>IF(I31="","",COUNT($I$4:I31))</f>
        <v/>
      </c>
      <c r="H31" s="86" t="str">
        <f>IFERROR(INDEX(Wali_Kelas[KELAS],MATCH(ROW(H31)-3,Wali_Kelas[NO],0),1),"")</f>
        <v>11 ATPH 4</v>
      </c>
      <c r="I31" s="94"/>
    </row>
    <row r="32" spans="7:9" x14ac:dyDescent="0.3">
      <c r="G32" s="85" t="str">
        <f>IF(I32="","",COUNT($I$4:I32))</f>
        <v/>
      </c>
      <c r="H32" s="86" t="str">
        <f>IFERROR(INDEX(Wali_Kelas[KELAS],MATCH(ROW(H32)-3,Wali_Kelas[NO],0),1),"")</f>
        <v>11 ATPH 5</v>
      </c>
      <c r="I32" s="94"/>
    </row>
    <row r="33" spans="7:9" x14ac:dyDescent="0.3">
      <c r="G33" s="85" t="str">
        <f>IF(I33="","",COUNT($I$4:I33))</f>
        <v/>
      </c>
      <c r="H33" s="86" t="str">
        <f>IFERROR(INDEX(Wali_Kelas[KELAS],MATCH(ROW(H33)-3,Wali_Kelas[NO],0),1),"")</f>
        <v>12 TAV 1</v>
      </c>
      <c r="I33" s="94"/>
    </row>
    <row r="34" spans="7:9" x14ac:dyDescent="0.3">
      <c r="G34" s="85" t="str">
        <f>IF(I34="","",COUNT($I$4:I34))</f>
        <v/>
      </c>
      <c r="H34" s="86" t="str">
        <f>IFERROR(INDEX(Wali_Kelas[KELAS],MATCH(ROW(H34)-3,Wali_Kelas[NO],0),1),"")</f>
        <v>12 TAV 2</v>
      </c>
      <c r="I34" s="94"/>
    </row>
    <row r="35" spans="7:9" x14ac:dyDescent="0.3">
      <c r="G35" s="85" t="str">
        <f>IF(I35="","",COUNT($I$4:I35))</f>
        <v/>
      </c>
      <c r="H35" s="86" t="str">
        <f>IFERROR(INDEX(Wali_Kelas[KELAS],MATCH(ROW(H35)-3,Wali_Kelas[NO],0),1),"")</f>
        <v>12 TAV 3</v>
      </c>
      <c r="I35" s="94"/>
    </row>
    <row r="36" spans="7:9" x14ac:dyDescent="0.3">
      <c r="G36" s="85" t="str">
        <f>IF(I36="","",COUNT($I$4:I36))</f>
        <v/>
      </c>
      <c r="H36" s="86" t="str">
        <f>IFERROR(INDEX(Wali_Kelas[KELAS],MATCH(ROW(H36)-3,Wali_Kelas[NO],0),1),"")</f>
        <v>12 RPL 1</v>
      </c>
      <c r="I36" s="94"/>
    </row>
    <row r="37" spans="7:9" x14ac:dyDescent="0.3">
      <c r="G37" s="85" t="str">
        <f>IF(I37="","",COUNT($I$4:I37))</f>
        <v/>
      </c>
      <c r="H37" s="86" t="str">
        <f>IFERROR(INDEX(Wali_Kelas[KELAS],MATCH(ROW(H37)-3,Wali_Kelas[NO],0),1),"")</f>
        <v>12 RPL 2</v>
      </c>
      <c r="I37" s="94"/>
    </row>
    <row r="38" spans="7:9" x14ac:dyDescent="0.3">
      <c r="G38" s="85" t="str">
        <f>IF(I38="","",COUNT($I$4:I38))</f>
        <v/>
      </c>
      <c r="H38" s="86" t="str">
        <f>IFERROR(INDEX(Wali_Kelas[KELAS],MATCH(ROW(H38)-3,Wali_Kelas[NO],0),1),"")</f>
        <v>12 RPL 3</v>
      </c>
      <c r="I38" s="94"/>
    </row>
    <row r="39" spans="7:9" x14ac:dyDescent="0.3">
      <c r="G39" s="85" t="str">
        <f>IF(I39="","",COUNT($I$4:I39))</f>
        <v/>
      </c>
      <c r="H39" s="86" t="str">
        <f>IFERROR(INDEX(Wali_Kelas[KELAS],MATCH(ROW(H39)-3,Wali_Kelas[NO],0),1),"")</f>
        <v>12 RPL 4</v>
      </c>
      <c r="I39" s="94"/>
    </row>
    <row r="40" spans="7:9" x14ac:dyDescent="0.3">
      <c r="G40" s="85" t="str">
        <f>IF(I40="","",COUNT($I$4:I40))</f>
        <v/>
      </c>
      <c r="H40" s="86" t="str">
        <f>IFERROR(INDEX(Wali_Kelas[KELAS],MATCH(ROW(H40)-3,Wali_Kelas[NO],0),1),"")</f>
        <v>12 TKJ 1</v>
      </c>
      <c r="I40" s="94"/>
    </row>
    <row r="41" spans="7:9" x14ac:dyDescent="0.3">
      <c r="G41" s="85" t="str">
        <f>IF(I41="","",COUNT($I$4:I41))</f>
        <v/>
      </c>
      <c r="H41" s="86" t="str">
        <f>IFERROR(INDEX(Wali_Kelas[KELAS],MATCH(ROW(H41)-3,Wali_Kelas[NO],0),1),"")</f>
        <v>12 TKJ 2</v>
      </c>
      <c r="I41" s="94"/>
    </row>
    <row r="42" spans="7:9" x14ac:dyDescent="0.3">
      <c r="G42" s="85" t="str">
        <f>IF(I42="","",COUNT($I$4:I42))</f>
        <v/>
      </c>
      <c r="H42" s="86" t="str">
        <f>IFERROR(INDEX(Wali_Kelas[KELAS],MATCH(ROW(H42)-3,Wali_Kelas[NO],0),1),"")</f>
        <v>12 TKJ 3</v>
      </c>
      <c r="I42" s="94"/>
    </row>
    <row r="43" spans="7:9" x14ac:dyDescent="0.3">
      <c r="G43" s="85" t="str">
        <f>IF(I43="","",COUNT($I$4:I43))</f>
        <v/>
      </c>
      <c r="H43" s="86" t="str">
        <f>IFERROR(INDEX(Wali_Kelas[KELAS],MATCH(ROW(H43)-3,Wali_Kelas[NO],0),1),"")</f>
        <v>12 TKJ 4</v>
      </c>
      <c r="I43" s="94"/>
    </row>
    <row r="44" spans="7:9" x14ac:dyDescent="0.3">
      <c r="G44" s="85" t="str">
        <f>IF(I44="","",COUNT($I$4:I44))</f>
        <v/>
      </c>
      <c r="H44" s="86" t="str">
        <f>IFERROR(INDEX(Wali_Kelas[KELAS],MATCH(ROW(H44)-3,Wali_Kelas[NO],0),1),"")</f>
        <v>12 ATPH 1</v>
      </c>
      <c r="I44" s="94"/>
    </row>
    <row r="45" spans="7:9" x14ac:dyDescent="0.3">
      <c r="G45" s="85" t="str">
        <f>IF(I45="","",COUNT($I$4:I45))</f>
        <v/>
      </c>
      <c r="H45" s="86" t="str">
        <f>IFERROR(INDEX(Wali_Kelas[KELAS],MATCH(ROW(H45)-3,Wali_Kelas[NO],0),1),"")</f>
        <v>12 ATPH 2</v>
      </c>
      <c r="I45" s="94"/>
    </row>
    <row r="46" spans="7:9" x14ac:dyDescent="0.3">
      <c r="G46" s="85" t="str">
        <f>IF(I46="","",COUNT($I$4:I46))</f>
        <v/>
      </c>
      <c r="H46" s="86" t="str">
        <f>IFERROR(INDEX(Wali_Kelas[KELAS],MATCH(ROW(H46)-3,Wali_Kelas[NO],0),1),"")</f>
        <v>12 ATPH 3</v>
      </c>
      <c r="I46" s="94"/>
    </row>
    <row r="47" spans="7:9" x14ac:dyDescent="0.3">
      <c r="G47" s="85" t="str">
        <f>IF(I47="","",COUNT($I$4:I47))</f>
        <v/>
      </c>
      <c r="H47" s="86" t="str">
        <f>IFERROR(INDEX(Wali_Kelas[KELAS],MATCH(ROW(H47)-3,Wali_Kelas[NO],0),1),"")</f>
        <v/>
      </c>
      <c r="I47" s="94"/>
    </row>
    <row r="48" spans="7:9" x14ac:dyDescent="0.3">
      <c r="G48" s="85" t="str">
        <f>IF(I48="","",COUNT($I$4:I48))</f>
        <v/>
      </c>
      <c r="H48" s="86" t="str">
        <f>IFERROR(INDEX(Wali_Kelas[KELAS],MATCH(ROW(H48)-3,Wali_Kelas[NO],0),1),"")</f>
        <v/>
      </c>
      <c r="I48" s="94"/>
    </row>
    <row r="49" spans="7:9" x14ac:dyDescent="0.3">
      <c r="G49" s="85" t="str">
        <f>IF(I49="","",COUNT($I$4:I49))</f>
        <v/>
      </c>
      <c r="H49" s="86" t="str">
        <f>IFERROR(INDEX(Wali_Kelas[KELAS],MATCH(ROW(H49)-3,Wali_Kelas[NO],0),1),"")</f>
        <v/>
      </c>
      <c r="I49" s="94"/>
    </row>
    <row r="50" spans="7:9" x14ac:dyDescent="0.3">
      <c r="G50" s="85" t="str">
        <f>IF(I50="","",COUNT($I$4:I50))</f>
        <v/>
      </c>
      <c r="H50" s="86" t="str">
        <f>IFERROR(INDEX(Wali_Kelas[KELAS],MATCH(ROW(H50)-3,Wali_Kelas[NO],0),1),"")</f>
        <v/>
      </c>
      <c r="I50" s="94"/>
    </row>
    <row r="51" spans="7:9" x14ac:dyDescent="0.3">
      <c r="G51" s="85" t="str">
        <f>IF(I51="","",COUNT($I$4:I51))</f>
        <v/>
      </c>
      <c r="H51" s="86" t="str">
        <f>IFERROR(INDEX(Wali_Kelas[KELAS],MATCH(ROW(H51)-3,Wali_Kelas[NO],0),1),"")</f>
        <v/>
      </c>
      <c r="I51" s="94"/>
    </row>
    <row r="52" spans="7:9" x14ac:dyDescent="0.3">
      <c r="G52" s="85" t="str">
        <f>IF(I52="","",COUNT($I$4:I52))</f>
        <v/>
      </c>
      <c r="H52" s="86" t="str">
        <f>IFERROR(INDEX(Wali_Kelas[KELAS],MATCH(ROW(H52)-3,Wali_Kelas[NO],0),1),"")</f>
        <v/>
      </c>
      <c r="I52" s="94"/>
    </row>
    <row r="53" spans="7:9" x14ac:dyDescent="0.3">
      <c r="G53" s="85" t="str">
        <f>IF(I53="","",COUNT($I$4:I53))</f>
        <v/>
      </c>
      <c r="H53" s="86" t="str">
        <f>IFERROR(INDEX(Wali_Kelas[KELAS],MATCH(ROW(H53)-3,Wali_Kelas[NO],0),1),"")</f>
        <v/>
      </c>
      <c r="I53" s="94"/>
    </row>
  </sheetData>
  <sheetProtection algorithmName="SHA-512" hashValue="pV3dR3Qo8SAbYESMEjgLypWsNUnNQsgW8POhDSWgMqLj3D8VEJWgIhsUkqJitVWKGyneCvgvhnx33/fqCzuT2A==" saltValue="nvKwPRpCcmnGnBFZIoZrOw==" spinCount="100000" sheet="1" selectLockedCells="1"/>
  <mergeCells count="7">
    <mergeCell ref="K9:K12"/>
    <mergeCell ref="C8:D8"/>
    <mergeCell ref="B2:D2"/>
    <mergeCell ref="C4:D4"/>
    <mergeCell ref="C5:D5"/>
    <mergeCell ref="C6:D6"/>
    <mergeCell ref="C7:D7"/>
  </mergeCells>
  <conditionalFormatting sqref="C9:D12">
    <cfRule type="expression" dxfId="9" priority="1">
      <formula>OR($D9="",$D9=0)</formula>
    </cfRule>
  </conditionalFormatting>
  <dataValidations count="2">
    <dataValidation type="list" allowBlank="1" showInputMessage="1" showErrorMessage="1" sqref="C7" xr:uid="{00000000-0002-0000-0300-000000000000}">
      <formula1>Guru</formula1>
    </dataValidation>
    <dataValidation type="list" allowBlank="1" showInputMessage="1" showErrorMessage="1" sqref="C6" xr:uid="{00000000-0002-0000-0300-000001000000}">
      <formula1>"Ganjil,Genap"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  <pageSetUpPr fitToPage="1"/>
  </sheetPr>
  <dimension ref="A1:AY57"/>
  <sheetViews>
    <sheetView showGridLines="0" zoomScale="70" zoomScaleNormal="70" workbookViewId="0">
      <pane ySplit="8" topLeftCell="A9" activePane="bottomLeft" state="frozen"/>
      <selection pane="bottomLeft" activeCell="AV2" sqref="AV2:AV3"/>
    </sheetView>
  </sheetViews>
  <sheetFormatPr defaultColWidth="8.88671875" defaultRowHeight="12" x14ac:dyDescent="0.25"/>
  <cols>
    <col min="1" max="1" width="3.6640625" style="12" customWidth="1"/>
    <col min="2" max="2" width="10" style="12" bestFit="1" customWidth="1"/>
    <col min="3" max="3" width="30.6640625" style="12" customWidth="1"/>
    <col min="4" max="4" width="3.6640625" style="12" bestFit="1" customWidth="1"/>
    <col min="5" max="40" width="3.77734375" style="12" customWidth="1"/>
    <col min="41" max="44" width="4.77734375" style="12" customWidth="1"/>
    <col min="45" max="45" width="2.6640625" style="12" customWidth="1"/>
    <col min="46" max="46" width="8.77734375" style="12" customWidth="1"/>
    <col min="47" max="47" width="13.6640625" style="12" customWidth="1"/>
    <col min="48" max="48" width="16.6640625" style="12" customWidth="1"/>
    <col min="49" max="50" width="4.77734375" style="12" hidden="1" customWidth="1"/>
    <col min="51" max="51" width="11.88671875" style="12" hidden="1" customWidth="1"/>
    <col min="52" max="52" width="3.77734375" style="12" customWidth="1"/>
    <col min="53" max="16384" width="8.88671875" style="12"/>
  </cols>
  <sheetData>
    <row r="1" spans="1:51" x14ac:dyDescent="0.25">
      <c r="A1" s="166" t="str">
        <f>CONCATENATE("DAFTAR HADIR KEGIATAN PEMBELAJARAN ",Cover!O7," ",Cover!O8)</f>
        <v>DAFTAR HADIR KEGIATAN PEMBELAJARAN SEMESTER GENAP TAHUN PELAJARAN 2025/2026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</row>
    <row r="2" spans="1:51" ht="12" customHeight="1" x14ac:dyDescent="0.25">
      <c r="B2" s="13"/>
      <c r="AT2" s="151" t="s">
        <v>98</v>
      </c>
      <c r="AU2" s="156" t="s">
        <v>96</v>
      </c>
      <c r="AV2" s="155" t="s">
        <v>25</v>
      </c>
      <c r="AW2" s="154">
        <f>IFERROR(INDEX(Wali_Kelas[NO],MATCH(AV2,Wali_Kelas[KELAS],0),1),"")</f>
        <v>34</v>
      </c>
      <c r="AX2" s="159">
        <v>34</v>
      </c>
      <c r="AY2" s="154" t="str">
        <f>IFERROR(INDEX(Wali_Kelas[KELAS],MATCH($AX$2,Wali_Kelas[NO],0),1),"")</f>
        <v>12 RPL 2</v>
      </c>
    </row>
    <row r="3" spans="1:51" ht="12" customHeight="1" x14ac:dyDescent="0.25">
      <c r="A3" s="70"/>
      <c r="B3" s="182" t="s">
        <v>1130</v>
      </c>
      <c r="C3" s="182"/>
      <c r="D3" s="100" t="str">
        <f>IF('ID Mapel'!$C$7="",REPT(".",75),'ID Mapel'!$H$2)</f>
        <v>Konsentrasi Keahlian</v>
      </c>
      <c r="E3" s="88"/>
      <c r="F3" s="88"/>
      <c r="G3" s="88"/>
      <c r="H3" s="88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Y3" s="87"/>
      <c r="Z3" s="87"/>
      <c r="AA3" s="182" t="s">
        <v>1132</v>
      </c>
      <c r="AB3" s="182"/>
      <c r="AC3" s="182"/>
      <c r="AD3" s="182"/>
      <c r="AE3" s="182"/>
      <c r="AF3" s="97" t="s">
        <v>25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T3" s="152"/>
      <c r="AU3" s="156"/>
      <c r="AV3" s="155"/>
      <c r="AW3" s="154"/>
      <c r="AX3" s="160"/>
      <c r="AY3" s="154"/>
    </row>
    <row r="4" spans="1:51" ht="12" customHeight="1" x14ac:dyDescent="0.25">
      <c r="A4" s="70"/>
      <c r="B4" s="182" t="s">
        <v>1131</v>
      </c>
      <c r="C4" s="182"/>
      <c r="D4" s="95" t="str">
        <f>IF('ID Mapel'!$C$7="",REPT(".",75),'ID Mapel'!$C$7)</f>
        <v>Iip Irfan Nulhakim, S.Pd.</v>
      </c>
      <c r="E4" s="88"/>
      <c r="F4" s="88"/>
      <c r="G4" s="88"/>
      <c r="H4" s="88"/>
      <c r="I4" s="70"/>
      <c r="J4" s="70"/>
      <c r="K4" s="70"/>
      <c r="L4" s="89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Y4" s="87"/>
      <c r="Z4" s="87"/>
      <c r="AA4" s="182" t="s">
        <v>1133</v>
      </c>
      <c r="AB4" s="182"/>
      <c r="AC4" s="182"/>
      <c r="AD4" s="182"/>
      <c r="AE4" s="182"/>
      <c r="AF4" s="95" t="str">
        <f>IFERROR(INDEX(Wali_Kelas[WALI KELAS],MATCH($AF$3,Wali_Kelas[KELAS],0),1),REPT(".",75))</f>
        <v>Rinrin Fitriani Lestari, S.T.</v>
      </c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T4" s="152"/>
      <c r="AU4" s="164" t="s">
        <v>97</v>
      </c>
      <c r="AV4" s="162" t="s">
        <v>25</v>
      </c>
      <c r="AW4" s="157">
        <f>IFERROR(INDEX(Wali_Kelas[NO],MATCH(AV4,Wali_Kelas[KELAS],0),1),"")</f>
        <v>34</v>
      </c>
      <c r="AX4" s="160"/>
      <c r="AY4" s="157" t="str">
        <f>IFERROR(INDEX('ID Mapel'!$H$4:$H$53,MATCH(Absen!AX2,'ID Mapel'!$G$4:$G$53,0),1),"")</f>
        <v/>
      </c>
    </row>
    <row r="5" spans="1:51" ht="12" customHeight="1" x14ac:dyDescent="0.25">
      <c r="AT5" s="153"/>
      <c r="AU5" s="165"/>
      <c r="AV5" s="163"/>
      <c r="AW5" s="158"/>
      <c r="AX5" s="161"/>
      <c r="AY5" s="158"/>
    </row>
    <row r="6" spans="1:51" ht="15" customHeight="1" x14ac:dyDescent="0.3">
      <c r="A6" s="180" t="s">
        <v>30</v>
      </c>
      <c r="B6" s="180" t="s">
        <v>86</v>
      </c>
      <c r="C6" s="180" t="s">
        <v>0</v>
      </c>
      <c r="D6" s="180" t="s">
        <v>1</v>
      </c>
      <c r="E6" s="180" t="s">
        <v>87</v>
      </c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79" t="s">
        <v>95</v>
      </c>
      <c r="AP6" s="179"/>
      <c r="AQ6" s="179"/>
      <c r="AR6" s="179"/>
      <c r="AT6"/>
      <c r="AU6"/>
      <c r="AV6"/>
      <c r="AW6"/>
      <c r="AX6"/>
      <c r="AY6"/>
    </row>
    <row r="7" spans="1:51" ht="15" customHeight="1" x14ac:dyDescent="0.25">
      <c r="A7" s="180"/>
      <c r="B7" s="180"/>
      <c r="C7" s="180"/>
      <c r="D7" s="180"/>
      <c r="E7" s="14">
        <v>1</v>
      </c>
      <c r="F7" s="15">
        <v>2</v>
      </c>
      <c r="G7" s="15">
        <v>3</v>
      </c>
      <c r="H7" s="16">
        <v>4</v>
      </c>
      <c r="I7" s="14">
        <v>5</v>
      </c>
      <c r="J7" s="15">
        <v>6</v>
      </c>
      <c r="K7" s="15">
        <v>7</v>
      </c>
      <c r="L7" s="16">
        <v>8</v>
      </c>
      <c r="M7" s="14">
        <v>9</v>
      </c>
      <c r="N7" s="15">
        <v>10</v>
      </c>
      <c r="O7" s="15">
        <v>11</v>
      </c>
      <c r="P7" s="16">
        <v>12</v>
      </c>
      <c r="Q7" s="14">
        <v>13</v>
      </c>
      <c r="R7" s="15">
        <v>14</v>
      </c>
      <c r="S7" s="15">
        <v>15</v>
      </c>
      <c r="T7" s="16">
        <v>16</v>
      </c>
      <c r="U7" s="14">
        <v>17</v>
      </c>
      <c r="V7" s="15">
        <v>18</v>
      </c>
      <c r="W7" s="15">
        <v>19</v>
      </c>
      <c r="X7" s="16">
        <v>20</v>
      </c>
      <c r="Y7" s="14">
        <v>21</v>
      </c>
      <c r="Z7" s="15">
        <v>22</v>
      </c>
      <c r="AA7" s="15">
        <v>23</v>
      </c>
      <c r="AB7" s="16">
        <v>24</v>
      </c>
      <c r="AC7" s="14">
        <v>25</v>
      </c>
      <c r="AD7" s="15">
        <v>26</v>
      </c>
      <c r="AE7" s="15">
        <v>27</v>
      </c>
      <c r="AF7" s="16">
        <v>28</v>
      </c>
      <c r="AG7" s="14">
        <v>29</v>
      </c>
      <c r="AH7" s="15">
        <v>30</v>
      </c>
      <c r="AI7" s="15">
        <v>31</v>
      </c>
      <c r="AJ7" s="16">
        <v>32</v>
      </c>
      <c r="AK7" s="14">
        <v>33</v>
      </c>
      <c r="AL7" s="15">
        <v>34</v>
      </c>
      <c r="AM7" s="15">
        <v>35</v>
      </c>
      <c r="AN7" s="16">
        <v>36</v>
      </c>
      <c r="AO7" s="179"/>
      <c r="AP7" s="179"/>
      <c r="AQ7" s="179"/>
      <c r="AR7" s="179"/>
    </row>
    <row r="8" spans="1:51" ht="43.8" thickBot="1" x14ac:dyDescent="0.3">
      <c r="A8" s="181"/>
      <c r="B8" s="181"/>
      <c r="C8" s="181"/>
      <c r="D8" s="181"/>
      <c r="E8" s="17"/>
      <c r="F8" s="18"/>
      <c r="G8" s="18"/>
      <c r="H8" s="19"/>
      <c r="I8" s="17"/>
      <c r="J8" s="18"/>
      <c r="K8" s="18"/>
      <c r="L8" s="19"/>
      <c r="M8" s="17"/>
      <c r="N8" s="18"/>
      <c r="O8" s="18"/>
      <c r="P8" s="19"/>
      <c r="Q8" s="17"/>
      <c r="R8" s="18"/>
      <c r="S8" s="18"/>
      <c r="T8" s="19"/>
      <c r="U8" s="17"/>
      <c r="V8" s="18"/>
      <c r="W8" s="18"/>
      <c r="X8" s="19"/>
      <c r="Y8" s="17"/>
      <c r="Z8" s="18"/>
      <c r="AA8" s="18"/>
      <c r="AB8" s="19"/>
      <c r="AC8" s="17"/>
      <c r="AD8" s="18"/>
      <c r="AE8" s="18"/>
      <c r="AF8" s="19"/>
      <c r="AG8" s="17"/>
      <c r="AH8" s="18"/>
      <c r="AI8" s="18"/>
      <c r="AJ8" s="19"/>
      <c r="AK8" s="17"/>
      <c r="AL8" s="18"/>
      <c r="AM8" s="18"/>
      <c r="AN8" s="19"/>
      <c r="AO8" s="20" t="s">
        <v>89</v>
      </c>
      <c r="AP8" s="21" t="s">
        <v>90</v>
      </c>
      <c r="AQ8" s="21" t="s">
        <v>91</v>
      </c>
      <c r="AR8" s="22" t="s">
        <v>1120</v>
      </c>
    </row>
    <row r="9" spans="1:51" ht="12.6" thickTop="1" x14ac:dyDescent="0.25">
      <c r="A9" s="23">
        <v>1</v>
      </c>
      <c r="B9" s="23">
        <f>IFERROR(INDEX(Data_Siswa[NIS],MATCH(CONCATENATE($AF$3,"-",$A9),Data_Siswa[SUMBER],0),1),"")</f>
        <v>102324136</v>
      </c>
      <c r="C9" s="24" t="str">
        <f>IFERROR(INDEX(Data_Siswa[Nama],MATCH(CONCATENATE($AF$3,"-",$A9),Data_Siswa[SUMBER],0),1),"")</f>
        <v>ANISA EKA MEILESTARI</v>
      </c>
      <c r="D9" s="23" t="str">
        <f>IFERROR(INDEX(Data_Siswa[L/P],MATCH(CONCATENATE($AF$3,"-",$A9),Data_Siswa[SUMBER],0),1),"")</f>
        <v>P</v>
      </c>
      <c r="E9" s="25"/>
      <c r="F9" s="26"/>
      <c r="G9" s="26"/>
      <c r="H9" s="27"/>
      <c r="I9" s="25"/>
      <c r="J9" s="26"/>
      <c r="K9" s="26"/>
      <c r="L9" s="27"/>
      <c r="M9" s="25"/>
      <c r="N9" s="26"/>
      <c r="O9" s="26"/>
      <c r="P9" s="27"/>
      <c r="Q9" s="25"/>
      <c r="R9" s="26"/>
      <c r="S9" s="26"/>
      <c r="T9" s="27"/>
      <c r="U9" s="25"/>
      <c r="V9" s="26"/>
      <c r="W9" s="26"/>
      <c r="X9" s="27"/>
      <c r="Y9" s="25"/>
      <c r="Z9" s="26"/>
      <c r="AA9" s="26"/>
      <c r="AB9" s="27"/>
      <c r="AC9" s="25"/>
      <c r="AD9" s="26"/>
      <c r="AE9" s="26"/>
      <c r="AF9" s="27"/>
      <c r="AG9" s="25"/>
      <c r="AH9" s="26"/>
      <c r="AI9" s="26"/>
      <c r="AJ9" s="27"/>
      <c r="AK9" s="25"/>
      <c r="AL9" s="26"/>
      <c r="AM9" s="26"/>
      <c r="AN9" s="27"/>
      <c r="AO9" s="25"/>
      <c r="AP9" s="26"/>
      <c r="AQ9" s="26"/>
      <c r="AR9" s="27"/>
    </row>
    <row r="10" spans="1:51" x14ac:dyDescent="0.25">
      <c r="A10" s="28">
        <v>2</v>
      </c>
      <c r="B10" s="28">
        <f>IFERROR(INDEX(Data_Siswa[NIS],MATCH(CONCATENATE($AF$3,"-",$A10),Data_Siswa[SUMBER],0),1),"")</f>
        <v>102324138</v>
      </c>
      <c r="C10" s="29" t="str">
        <f>IFERROR(INDEX(Data_Siswa[Nama],MATCH(CONCATENATE($AF$3,"-",$A10),Data_Siswa[SUMBER],0),1),"")</f>
        <v>AYU WULAN DARI</v>
      </c>
      <c r="D10" s="28" t="str">
        <f>IFERROR(INDEX(Data_Siswa[L/P],MATCH(CONCATENATE($AF$3,"-",$A10),Data_Siswa[SUMBER],0),1),"")</f>
        <v>P</v>
      </c>
      <c r="E10" s="30"/>
      <c r="F10" s="31"/>
      <c r="G10" s="31"/>
      <c r="H10" s="32"/>
      <c r="I10" s="30"/>
      <c r="J10" s="31"/>
      <c r="K10" s="31"/>
      <c r="L10" s="32"/>
      <c r="M10" s="30"/>
      <c r="N10" s="31"/>
      <c r="O10" s="31"/>
      <c r="P10" s="32"/>
      <c r="Q10" s="30"/>
      <c r="R10" s="31"/>
      <c r="S10" s="31"/>
      <c r="T10" s="32"/>
      <c r="U10" s="30"/>
      <c r="V10" s="31"/>
      <c r="W10" s="31"/>
      <c r="X10" s="32"/>
      <c r="Y10" s="30"/>
      <c r="Z10" s="31"/>
      <c r="AA10" s="31"/>
      <c r="AB10" s="32"/>
      <c r="AC10" s="30"/>
      <c r="AD10" s="31"/>
      <c r="AE10" s="31"/>
      <c r="AF10" s="32"/>
      <c r="AG10" s="30"/>
      <c r="AH10" s="31"/>
      <c r="AI10" s="31"/>
      <c r="AJ10" s="32"/>
      <c r="AK10" s="30"/>
      <c r="AL10" s="31"/>
      <c r="AM10" s="31"/>
      <c r="AN10" s="32"/>
      <c r="AO10" s="30"/>
      <c r="AP10" s="31"/>
      <c r="AQ10" s="31"/>
      <c r="AR10" s="32"/>
    </row>
    <row r="11" spans="1:51" x14ac:dyDescent="0.25">
      <c r="A11" s="33">
        <v>3</v>
      </c>
      <c r="B11" s="33">
        <f>IFERROR(INDEX(Data_Siswa[NIS],MATCH(CONCATENATE($AF$3,"-",$A11),Data_Siswa[SUMBER],0),1),"")</f>
        <v>102324139</v>
      </c>
      <c r="C11" s="34" t="str">
        <f>IFERROR(INDEX(Data_Siswa[Nama],MATCH(CONCATENATE($AF$3,"-",$A11),Data_Siswa[SUMBER],0),1),"")</f>
        <v>CELSI MUSTIKAWATI</v>
      </c>
      <c r="D11" s="33" t="str">
        <f>IFERROR(INDEX(Data_Siswa[L/P],MATCH(CONCATENATE($AF$3,"-",$A11),Data_Siswa[SUMBER],0),1),"")</f>
        <v>P</v>
      </c>
      <c r="E11" s="35"/>
      <c r="F11" s="36"/>
      <c r="G11" s="36"/>
      <c r="H11" s="37"/>
      <c r="I11" s="35"/>
      <c r="J11" s="36"/>
      <c r="K11" s="36"/>
      <c r="L11" s="37"/>
      <c r="M11" s="35"/>
      <c r="N11" s="36"/>
      <c r="O11" s="36"/>
      <c r="P11" s="37"/>
      <c r="Q11" s="35"/>
      <c r="R11" s="36"/>
      <c r="S11" s="36"/>
      <c r="T11" s="37"/>
      <c r="U11" s="35"/>
      <c r="V11" s="36"/>
      <c r="W11" s="36"/>
      <c r="X11" s="37"/>
      <c r="Y11" s="35"/>
      <c r="Z11" s="36"/>
      <c r="AA11" s="36"/>
      <c r="AB11" s="37"/>
      <c r="AC11" s="35"/>
      <c r="AD11" s="36"/>
      <c r="AE11" s="36"/>
      <c r="AF11" s="37"/>
      <c r="AG11" s="35"/>
      <c r="AH11" s="36"/>
      <c r="AI11" s="36"/>
      <c r="AJ11" s="37"/>
      <c r="AK11" s="35"/>
      <c r="AL11" s="36"/>
      <c r="AM11" s="36"/>
      <c r="AN11" s="37"/>
      <c r="AO11" s="35"/>
      <c r="AP11" s="36"/>
      <c r="AQ11" s="36"/>
      <c r="AR11" s="37"/>
    </row>
    <row r="12" spans="1:51" x14ac:dyDescent="0.25">
      <c r="A12" s="38">
        <v>4</v>
      </c>
      <c r="B12" s="38">
        <f>IFERROR(INDEX(Data_Siswa[NIS],MATCH(CONCATENATE($AF$3,"-",$A12),Data_Siswa[SUMBER],0),1),"")</f>
        <v>102324140</v>
      </c>
      <c r="C12" s="39" t="str">
        <f>IFERROR(INDEX(Data_Siswa[Nama],MATCH(CONCATENATE($AF$3,"-",$A12),Data_Siswa[SUMBER],0),1),"")</f>
        <v>DADAN RIANTO</v>
      </c>
      <c r="D12" s="38" t="str">
        <f>IFERROR(INDEX(Data_Siswa[L/P],MATCH(CONCATENATE($AF$3,"-",$A12),Data_Siswa[SUMBER],0),1),"")</f>
        <v>L</v>
      </c>
      <c r="E12" s="40"/>
      <c r="F12" s="41"/>
      <c r="G12" s="41"/>
      <c r="H12" s="42"/>
      <c r="I12" s="40"/>
      <c r="J12" s="41"/>
      <c r="K12" s="41"/>
      <c r="L12" s="42"/>
      <c r="M12" s="40"/>
      <c r="N12" s="41"/>
      <c r="O12" s="41"/>
      <c r="P12" s="42"/>
      <c r="Q12" s="40"/>
      <c r="R12" s="41"/>
      <c r="S12" s="41"/>
      <c r="T12" s="42"/>
      <c r="U12" s="40"/>
      <c r="V12" s="41"/>
      <c r="W12" s="41"/>
      <c r="X12" s="42"/>
      <c r="Y12" s="40"/>
      <c r="Z12" s="41"/>
      <c r="AA12" s="41"/>
      <c r="AB12" s="42"/>
      <c r="AC12" s="40"/>
      <c r="AD12" s="41"/>
      <c r="AE12" s="41"/>
      <c r="AF12" s="42"/>
      <c r="AG12" s="40"/>
      <c r="AH12" s="41"/>
      <c r="AI12" s="41"/>
      <c r="AJ12" s="42"/>
      <c r="AK12" s="40"/>
      <c r="AL12" s="41"/>
      <c r="AM12" s="41"/>
      <c r="AN12" s="42"/>
      <c r="AO12" s="40"/>
      <c r="AP12" s="41"/>
      <c r="AQ12" s="41"/>
      <c r="AR12" s="42"/>
    </row>
    <row r="13" spans="1:51" x14ac:dyDescent="0.25">
      <c r="A13" s="23">
        <v>5</v>
      </c>
      <c r="B13" s="23">
        <f>IFERROR(INDEX(Data_Siswa[NIS],MATCH(CONCATENATE($AF$3,"-",$A13),Data_Siswa[SUMBER],0),1),"")</f>
        <v>102324143</v>
      </c>
      <c r="C13" s="24" t="str">
        <f>IFERROR(INDEX(Data_Siswa[Nama],MATCH(CONCATENATE($AF$3,"-",$A13),Data_Siswa[SUMBER],0),1),"")</f>
        <v>FEBRIANSYAH</v>
      </c>
      <c r="D13" s="23" t="str">
        <f>IFERROR(INDEX(Data_Siswa[L/P],MATCH(CONCATENATE($AF$3,"-",$A13),Data_Siswa[SUMBER],0),1),"")</f>
        <v>L</v>
      </c>
      <c r="E13" s="25"/>
      <c r="F13" s="26"/>
      <c r="G13" s="26"/>
      <c r="H13" s="27"/>
      <c r="I13" s="25"/>
      <c r="J13" s="26"/>
      <c r="K13" s="26"/>
      <c r="L13" s="27"/>
      <c r="M13" s="25"/>
      <c r="N13" s="26"/>
      <c r="O13" s="26"/>
      <c r="P13" s="27"/>
      <c r="Q13" s="25"/>
      <c r="R13" s="26"/>
      <c r="S13" s="26"/>
      <c r="T13" s="27"/>
      <c r="U13" s="25"/>
      <c r="V13" s="26"/>
      <c r="W13" s="26"/>
      <c r="X13" s="27"/>
      <c r="Y13" s="25"/>
      <c r="Z13" s="26"/>
      <c r="AA13" s="26"/>
      <c r="AB13" s="27"/>
      <c r="AC13" s="25"/>
      <c r="AD13" s="26"/>
      <c r="AE13" s="26"/>
      <c r="AF13" s="27"/>
      <c r="AG13" s="25"/>
      <c r="AH13" s="26"/>
      <c r="AI13" s="26"/>
      <c r="AJ13" s="27"/>
      <c r="AK13" s="25"/>
      <c r="AL13" s="26"/>
      <c r="AM13" s="26"/>
      <c r="AN13" s="27"/>
      <c r="AO13" s="25"/>
      <c r="AP13" s="26"/>
      <c r="AQ13" s="26"/>
      <c r="AR13" s="27"/>
    </row>
    <row r="14" spans="1:51" x14ac:dyDescent="0.25">
      <c r="A14" s="28">
        <v>6</v>
      </c>
      <c r="B14" s="28">
        <f>IFERROR(INDEX(Data_Siswa[NIS],MATCH(CONCATENATE($AF$3,"-",$A14),Data_Siswa[SUMBER],0),1),"")</f>
        <v>102324144</v>
      </c>
      <c r="C14" s="29" t="str">
        <f>IFERROR(INDEX(Data_Siswa[Nama],MATCH(CONCATENATE($AF$3,"-",$A14),Data_Siswa[SUMBER],0),1),"")</f>
        <v>FIKI AGUSTIAN</v>
      </c>
      <c r="D14" s="28" t="str">
        <f>IFERROR(INDEX(Data_Siswa[L/P],MATCH(CONCATENATE($AF$3,"-",$A14),Data_Siswa[SUMBER],0),1),"")</f>
        <v>L</v>
      </c>
      <c r="E14" s="30"/>
      <c r="F14" s="31"/>
      <c r="G14" s="31"/>
      <c r="H14" s="32"/>
      <c r="I14" s="30"/>
      <c r="J14" s="31"/>
      <c r="K14" s="31"/>
      <c r="L14" s="32"/>
      <c r="M14" s="30"/>
      <c r="N14" s="31"/>
      <c r="O14" s="31"/>
      <c r="P14" s="32"/>
      <c r="Q14" s="30"/>
      <c r="R14" s="31"/>
      <c r="S14" s="31"/>
      <c r="T14" s="32"/>
      <c r="U14" s="30"/>
      <c r="V14" s="31"/>
      <c r="W14" s="31"/>
      <c r="X14" s="32"/>
      <c r="Y14" s="30"/>
      <c r="Z14" s="31"/>
      <c r="AA14" s="31"/>
      <c r="AB14" s="32"/>
      <c r="AC14" s="30"/>
      <c r="AD14" s="31"/>
      <c r="AE14" s="31"/>
      <c r="AF14" s="32"/>
      <c r="AG14" s="30"/>
      <c r="AH14" s="31"/>
      <c r="AI14" s="31"/>
      <c r="AJ14" s="32"/>
      <c r="AK14" s="30"/>
      <c r="AL14" s="31"/>
      <c r="AM14" s="31"/>
      <c r="AN14" s="32"/>
      <c r="AO14" s="30"/>
      <c r="AP14" s="31"/>
      <c r="AQ14" s="31"/>
      <c r="AR14" s="32"/>
    </row>
    <row r="15" spans="1:51" x14ac:dyDescent="0.25">
      <c r="A15" s="33">
        <v>7</v>
      </c>
      <c r="B15" s="33">
        <f>IFERROR(INDEX(Data_Siswa[NIS],MATCH(CONCATENATE($AF$3,"-",$A15),Data_Siswa[SUMBER],0),1),"")</f>
        <v>102324145</v>
      </c>
      <c r="C15" s="34" t="str">
        <f>IFERROR(INDEX(Data_Siswa[Nama],MATCH(CONCATENATE($AF$3,"-",$A15),Data_Siswa[SUMBER],0),1),"")</f>
        <v>FIKRI AHMAD ZAKIA</v>
      </c>
      <c r="D15" s="33" t="str">
        <f>IFERROR(INDEX(Data_Siswa[L/P],MATCH(CONCATENATE($AF$3,"-",$A15),Data_Siswa[SUMBER],0),1),"")</f>
        <v>L</v>
      </c>
      <c r="E15" s="35"/>
      <c r="F15" s="36"/>
      <c r="G15" s="36"/>
      <c r="H15" s="37"/>
      <c r="I15" s="35"/>
      <c r="J15" s="36"/>
      <c r="K15" s="36"/>
      <c r="L15" s="37"/>
      <c r="M15" s="35"/>
      <c r="N15" s="36"/>
      <c r="O15" s="36"/>
      <c r="P15" s="37"/>
      <c r="Q15" s="35"/>
      <c r="R15" s="36"/>
      <c r="S15" s="36"/>
      <c r="T15" s="37"/>
      <c r="U15" s="35"/>
      <c r="V15" s="36"/>
      <c r="W15" s="36"/>
      <c r="X15" s="37"/>
      <c r="Y15" s="35"/>
      <c r="Z15" s="36"/>
      <c r="AA15" s="36"/>
      <c r="AB15" s="37"/>
      <c r="AC15" s="35"/>
      <c r="AD15" s="36"/>
      <c r="AE15" s="36"/>
      <c r="AF15" s="37"/>
      <c r="AG15" s="35"/>
      <c r="AH15" s="36"/>
      <c r="AI15" s="36"/>
      <c r="AJ15" s="37"/>
      <c r="AK15" s="35"/>
      <c r="AL15" s="36"/>
      <c r="AM15" s="36"/>
      <c r="AN15" s="37"/>
      <c r="AO15" s="35"/>
      <c r="AP15" s="36"/>
      <c r="AQ15" s="36"/>
      <c r="AR15" s="37"/>
    </row>
    <row r="16" spans="1:51" x14ac:dyDescent="0.25">
      <c r="A16" s="38">
        <v>8</v>
      </c>
      <c r="B16" s="38">
        <f>IFERROR(INDEX(Data_Siswa[NIS],MATCH(CONCATENATE($AF$3,"-",$A16),Data_Siswa[SUMBER],0),1),"")</f>
        <v>102324146</v>
      </c>
      <c r="C16" s="39" t="str">
        <f>IFERROR(INDEX(Data_Siswa[Nama],MATCH(CONCATENATE($AF$3,"-",$A16),Data_Siswa[SUMBER],0),1),"")</f>
        <v>GALIH RIZHAN FAUZAN</v>
      </c>
      <c r="D16" s="38" t="str">
        <f>IFERROR(INDEX(Data_Siswa[L/P],MATCH(CONCATENATE($AF$3,"-",$A16),Data_Siswa[SUMBER],0),1),"")</f>
        <v>L</v>
      </c>
      <c r="E16" s="40"/>
      <c r="F16" s="41"/>
      <c r="G16" s="41"/>
      <c r="H16" s="42"/>
      <c r="I16" s="40"/>
      <c r="J16" s="41"/>
      <c r="K16" s="41"/>
      <c r="L16" s="42"/>
      <c r="M16" s="40"/>
      <c r="N16" s="41"/>
      <c r="O16" s="41"/>
      <c r="P16" s="42"/>
      <c r="Q16" s="40"/>
      <c r="R16" s="41"/>
      <c r="S16" s="41"/>
      <c r="T16" s="42"/>
      <c r="U16" s="40"/>
      <c r="V16" s="41"/>
      <c r="W16" s="41"/>
      <c r="X16" s="42"/>
      <c r="Y16" s="40"/>
      <c r="Z16" s="41"/>
      <c r="AA16" s="41"/>
      <c r="AB16" s="42"/>
      <c r="AC16" s="40"/>
      <c r="AD16" s="41"/>
      <c r="AE16" s="41"/>
      <c r="AF16" s="42"/>
      <c r="AG16" s="40"/>
      <c r="AH16" s="41"/>
      <c r="AI16" s="41"/>
      <c r="AJ16" s="42"/>
      <c r="AK16" s="40"/>
      <c r="AL16" s="41"/>
      <c r="AM16" s="41"/>
      <c r="AN16" s="42"/>
      <c r="AO16" s="40"/>
      <c r="AP16" s="41"/>
      <c r="AQ16" s="41"/>
      <c r="AR16" s="42"/>
    </row>
    <row r="17" spans="1:44" x14ac:dyDescent="0.25">
      <c r="A17" s="23">
        <v>9</v>
      </c>
      <c r="B17" s="23">
        <f>IFERROR(INDEX(Data_Siswa[NIS],MATCH(CONCATENATE($AF$3,"-",$A17),Data_Siswa[SUMBER],0),1),"")</f>
        <v>102324148</v>
      </c>
      <c r="C17" s="24" t="str">
        <f>IFERROR(INDEX(Data_Siswa[Nama],MATCH(CONCATENATE($AF$3,"-",$A17),Data_Siswa[SUMBER],0),1),"")</f>
        <v>INDAH AYU FITRI NURAENI MUHAPILAH</v>
      </c>
      <c r="D17" s="23" t="str">
        <f>IFERROR(INDEX(Data_Siswa[L/P],MATCH(CONCATENATE($AF$3,"-",$A17),Data_Siswa[SUMBER],0),1),"")</f>
        <v>P</v>
      </c>
      <c r="E17" s="25"/>
      <c r="F17" s="26"/>
      <c r="G17" s="26"/>
      <c r="H17" s="27"/>
      <c r="I17" s="25"/>
      <c r="J17" s="26"/>
      <c r="K17" s="26"/>
      <c r="L17" s="27"/>
      <c r="M17" s="25"/>
      <c r="N17" s="26"/>
      <c r="O17" s="26"/>
      <c r="P17" s="27"/>
      <c r="Q17" s="25"/>
      <c r="R17" s="26"/>
      <c r="S17" s="26"/>
      <c r="T17" s="27"/>
      <c r="U17" s="25"/>
      <c r="V17" s="26"/>
      <c r="W17" s="26"/>
      <c r="X17" s="27"/>
      <c r="Y17" s="25"/>
      <c r="Z17" s="26"/>
      <c r="AA17" s="26"/>
      <c r="AB17" s="27"/>
      <c r="AC17" s="25"/>
      <c r="AD17" s="26"/>
      <c r="AE17" s="26"/>
      <c r="AF17" s="27"/>
      <c r="AG17" s="25"/>
      <c r="AH17" s="26"/>
      <c r="AI17" s="26"/>
      <c r="AJ17" s="27"/>
      <c r="AK17" s="25"/>
      <c r="AL17" s="26"/>
      <c r="AM17" s="26"/>
      <c r="AN17" s="27"/>
      <c r="AO17" s="25"/>
      <c r="AP17" s="26"/>
      <c r="AQ17" s="26"/>
      <c r="AR17" s="27"/>
    </row>
    <row r="18" spans="1:44" x14ac:dyDescent="0.25">
      <c r="A18" s="28">
        <v>10</v>
      </c>
      <c r="B18" s="28">
        <f>IFERROR(INDEX(Data_Siswa[NIS],MATCH(CONCATENATE($AF$3,"-",$A18),Data_Siswa[SUMBER],0),1),"")</f>
        <v>102324149</v>
      </c>
      <c r="C18" s="29" t="str">
        <f>IFERROR(INDEX(Data_Siswa[Nama],MATCH(CONCATENATE($AF$3,"-",$A18),Data_Siswa[SUMBER],0),1),"")</f>
        <v>INE NURUNIAH</v>
      </c>
      <c r="D18" s="28" t="str">
        <f>IFERROR(INDEX(Data_Siswa[L/P],MATCH(CONCATENATE($AF$3,"-",$A18),Data_Siswa[SUMBER],0),1),"")</f>
        <v>P</v>
      </c>
      <c r="E18" s="30"/>
      <c r="F18" s="31"/>
      <c r="G18" s="31"/>
      <c r="H18" s="32"/>
      <c r="I18" s="30"/>
      <c r="J18" s="31"/>
      <c r="K18" s="31"/>
      <c r="L18" s="32"/>
      <c r="M18" s="30"/>
      <c r="N18" s="31"/>
      <c r="O18" s="31"/>
      <c r="P18" s="32"/>
      <c r="Q18" s="30"/>
      <c r="R18" s="31"/>
      <c r="S18" s="31"/>
      <c r="T18" s="32"/>
      <c r="U18" s="30"/>
      <c r="V18" s="31"/>
      <c r="W18" s="31"/>
      <c r="X18" s="32"/>
      <c r="Y18" s="30"/>
      <c r="Z18" s="31"/>
      <c r="AA18" s="31"/>
      <c r="AB18" s="32"/>
      <c r="AC18" s="30"/>
      <c r="AD18" s="31"/>
      <c r="AE18" s="31"/>
      <c r="AF18" s="32"/>
      <c r="AG18" s="30"/>
      <c r="AH18" s="31"/>
      <c r="AI18" s="31"/>
      <c r="AJ18" s="32"/>
      <c r="AK18" s="30"/>
      <c r="AL18" s="31"/>
      <c r="AM18" s="31"/>
      <c r="AN18" s="32"/>
      <c r="AO18" s="30"/>
      <c r="AP18" s="31"/>
      <c r="AQ18" s="31"/>
      <c r="AR18" s="32"/>
    </row>
    <row r="19" spans="1:44" x14ac:dyDescent="0.25">
      <c r="A19" s="33">
        <v>11</v>
      </c>
      <c r="B19" s="33">
        <f>IFERROR(INDEX(Data_Siswa[NIS],MATCH(CONCATENATE($AF$3,"-",$A19),Data_Siswa[SUMBER],0),1),"")</f>
        <v>102324150</v>
      </c>
      <c r="C19" s="34" t="str">
        <f>IFERROR(INDEX(Data_Siswa[Nama],MATCH(CONCATENATE($AF$3,"-",$A19),Data_Siswa[SUMBER],0),1),"")</f>
        <v>KAILA MELANI</v>
      </c>
      <c r="D19" s="33" t="str">
        <f>IFERROR(INDEX(Data_Siswa[L/P],MATCH(CONCATENATE($AF$3,"-",$A19),Data_Siswa[SUMBER],0),1),"")</f>
        <v>P</v>
      </c>
      <c r="E19" s="35"/>
      <c r="F19" s="36"/>
      <c r="G19" s="36"/>
      <c r="H19" s="37"/>
      <c r="I19" s="35"/>
      <c r="J19" s="36"/>
      <c r="K19" s="36"/>
      <c r="L19" s="37"/>
      <c r="M19" s="35"/>
      <c r="N19" s="36"/>
      <c r="O19" s="36"/>
      <c r="P19" s="37"/>
      <c r="Q19" s="35"/>
      <c r="R19" s="36"/>
      <c r="S19" s="36"/>
      <c r="T19" s="37"/>
      <c r="U19" s="35"/>
      <c r="V19" s="36"/>
      <c r="W19" s="36"/>
      <c r="X19" s="37"/>
      <c r="Y19" s="35"/>
      <c r="Z19" s="36"/>
      <c r="AA19" s="36"/>
      <c r="AB19" s="37"/>
      <c r="AC19" s="35"/>
      <c r="AD19" s="36"/>
      <c r="AE19" s="36"/>
      <c r="AF19" s="37"/>
      <c r="AG19" s="35"/>
      <c r="AH19" s="36"/>
      <c r="AI19" s="36"/>
      <c r="AJ19" s="37"/>
      <c r="AK19" s="35"/>
      <c r="AL19" s="36"/>
      <c r="AM19" s="36"/>
      <c r="AN19" s="37"/>
      <c r="AO19" s="35"/>
      <c r="AP19" s="36"/>
      <c r="AQ19" s="36"/>
      <c r="AR19" s="37"/>
    </row>
    <row r="20" spans="1:44" x14ac:dyDescent="0.25">
      <c r="A20" s="38">
        <v>12</v>
      </c>
      <c r="B20" s="38">
        <f>IFERROR(INDEX(Data_Siswa[NIS],MATCH(CONCATENATE($AF$3,"-",$A20),Data_Siswa[SUMBER],0),1),"")</f>
        <v>102324151</v>
      </c>
      <c r="C20" s="39" t="str">
        <f>IFERROR(INDEX(Data_Siswa[Nama],MATCH(CONCATENATE($AF$3,"-",$A20),Data_Siswa[SUMBER],0),1),"")</f>
        <v>KHANZA SIYAMUL FADILLAH</v>
      </c>
      <c r="D20" s="38" t="str">
        <f>IFERROR(INDEX(Data_Siswa[L/P],MATCH(CONCATENATE($AF$3,"-",$A20),Data_Siswa[SUMBER],0),1),"")</f>
        <v>P</v>
      </c>
      <c r="E20" s="40"/>
      <c r="F20" s="41"/>
      <c r="G20" s="41"/>
      <c r="H20" s="42"/>
      <c r="I20" s="40"/>
      <c r="J20" s="41"/>
      <c r="K20" s="41"/>
      <c r="L20" s="42"/>
      <c r="M20" s="40"/>
      <c r="N20" s="41"/>
      <c r="O20" s="41"/>
      <c r="P20" s="42"/>
      <c r="Q20" s="40"/>
      <c r="R20" s="41"/>
      <c r="S20" s="41"/>
      <c r="T20" s="42"/>
      <c r="U20" s="40"/>
      <c r="V20" s="41"/>
      <c r="W20" s="41"/>
      <c r="X20" s="42"/>
      <c r="Y20" s="40"/>
      <c r="Z20" s="41"/>
      <c r="AA20" s="41"/>
      <c r="AB20" s="42"/>
      <c r="AC20" s="40"/>
      <c r="AD20" s="41"/>
      <c r="AE20" s="41"/>
      <c r="AF20" s="42"/>
      <c r="AG20" s="40"/>
      <c r="AH20" s="41"/>
      <c r="AI20" s="41"/>
      <c r="AJ20" s="42"/>
      <c r="AK20" s="40"/>
      <c r="AL20" s="41"/>
      <c r="AM20" s="41"/>
      <c r="AN20" s="42"/>
      <c r="AO20" s="40"/>
      <c r="AP20" s="41"/>
      <c r="AQ20" s="41"/>
      <c r="AR20" s="42"/>
    </row>
    <row r="21" spans="1:44" x14ac:dyDescent="0.25">
      <c r="A21" s="23">
        <v>13</v>
      </c>
      <c r="B21" s="23">
        <f>IFERROR(INDEX(Data_Siswa[NIS],MATCH(CONCATENATE($AF$3,"-",$A21),Data_Siswa[SUMBER],0),1),"")</f>
        <v>102324152</v>
      </c>
      <c r="C21" s="24" t="str">
        <f>IFERROR(INDEX(Data_Siswa[Nama],MATCH(CONCATENATE($AF$3,"-",$A21),Data_Siswa[SUMBER],0),1),"")</f>
        <v>LINGGA NINDI ALIFA</v>
      </c>
      <c r="D21" s="23" t="str">
        <f>IFERROR(INDEX(Data_Siswa[L/P],MATCH(CONCATENATE($AF$3,"-",$A21),Data_Siswa[SUMBER],0),1),"")</f>
        <v>P</v>
      </c>
      <c r="E21" s="25"/>
      <c r="F21" s="26"/>
      <c r="G21" s="26"/>
      <c r="H21" s="27"/>
      <c r="I21" s="25"/>
      <c r="J21" s="26"/>
      <c r="K21" s="26"/>
      <c r="L21" s="27"/>
      <c r="M21" s="25"/>
      <c r="N21" s="26"/>
      <c r="O21" s="26"/>
      <c r="P21" s="27"/>
      <c r="Q21" s="25"/>
      <c r="R21" s="26"/>
      <c r="S21" s="26"/>
      <c r="T21" s="27"/>
      <c r="U21" s="25"/>
      <c r="V21" s="26"/>
      <c r="W21" s="26"/>
      <c r="X21" s="27"/>
      <c r="Y21" s="25"/>
      <c r="Z21" s="26"/>
      <c r="AA21" s="26"/>
      <c r="AB21" s="27"/>
      <c r="AC21" s="25"/>
      <c r="AD21" s="26"/>
      <c r="AE21" s="26"/>
      <c r="AF21" s="27"/>
      <c r="AG21" s="25"/>
      <c r="AH21" s="26"/>
      <c r="AI21" s="26"/>
      <c r="AJ21" s="27"/>
      <c r="AK21" s="25"/>
      <c r="AL21" s="26"/>
      <c r="AM21" s="26"/>
      <c r="AN21" s="27"/>
      <c r="AO21" s="25"/>
      <c r="AP21" s="26"/>
      <c r="AQ21" s="26"/>
      <c r="AR21" s="27"/>
    </row>
    <row r="22" spans="1:44" x14ac:dyDescent="0.25">
      <c r="A22" s="28">
        <v>14</v>
      </c>
      <c r="B22" s="28">
        <f>IFERROR(INDEX(Data_Siswa[NIS],MATCH(CONCATENATE($AF$3,"-",$A22),Data_Siswa[SUMBER],0),1),"")</f>
        <v>102324153</v>
      </c>
      <c r="C22" s="29" t="str">
        <f>IFERROR(INDEX(Data_Siswa[Nama],MATCH(CONCATENATE($AF$3,"-",$A22),Data_Siswa[SUMBER],0),1),"")</f>
        <v>LIVIA SHINTIA</v>
      </c>
      <c r="D22" s="28" t="str">
        <f>IFERROR(INDEX(Data_Siswa[L/P],MATCH(CONCATENATE($AF$3,"-",$A22),Data_Siswa[SUMBER],0),1),"")</f>
        <v>P</v>
      </c>
      <c r="E22" s="30"/>
      <c r="F22" s="31"/>
      <c r="G22" s="31"/>
      <c r="H22" s="32"/>
      <c r="I22" s="30"/>
      <c r="J22" s="31"/>
      <c r="K22" s="31"/>
      <c r="L22" s="32"/>
      <c r="M22" s="30"/>
      <c r="N22" s="31"/>
      <c r="O22" s="31"/>
      <c r="P22" s="32"/>
      <c r="Q22" s="30"/>
      <c r="R22" s="31"/>
      <c r="S22" s="31"/>
      <c r="T22" s="32"/>
      <c r="U22" s="30"/>
      <c r="V22" s="31"/>
      <c r="W22" s="31"/>
      <c r="X22" s="32"/>
      <c r="Y22" s="30"/>
      <c r="Z22" s="31"/>
      <c r="AA22" s="31"/>
      <c r="AB22" s="32"/>
      <c r="AC22" s="30"/>
      <c r="AD22" s="31"/>
      <c r="AE22" s="31"/>
      <c r="AF22" s="32"/>
      <c r="AG22" s="30"/>
      <c r="AH22" s="31"/>
      <c r="AI22" s="31"/>
      <c r="AJ22" s="32"/>
      <c r="AK22" s="30"/>
      <c r="AL22" s="31"/>
      <c r="AM22" s="31"/>
      <c r="AN22" s="32"/>
      <c r="AO22" s="30"/>
      <c r="AP22" s="31"/>
      <c r="AQ22" s="31"/>
      <c r="AR22" s="32"/>
    </row>
    <row r="23" spans="1:44" x14ac:dyDescent="0.25">
      <c r="A23" s="33">
        <v>15</v>
      </c>
      <c r="B23" s="33">
        <f>IFERROR(INDEX(Data_Siswa[NIS],MATCH(CONCATENATE($AF$3,"-",$A23),Data_Siswa[SUMBER],0),1),"")</f>
        <v>102324158</v>
      </c>
      <c r="C23" s="34" t="str">
        <f>IFERROR(INDEX(Data_Siswa[Nama],MATCH(CONCATENATE($AF$3,"-",$A23),Data_Siswa[SUMBER],0),1),"")</f>
        <v>NURSACI HAFITRIANI</v>
      </c>
      <c r="D23" s="33" t="str">
        <f>IFERROR(INDEX(Data_Siswa[L/P],MATCH(CONCATENATE($AF$3,"-",$A23),Data_Siswa[SUMBER],0),1),"")</f>
        <v>P</v>
      </c>
      <c r="E23" s="35"/>
      <c r="F23" s="36"/>
      <c r="G23" s="36"/>
      <c r="H23" s="37"/>
      <c r="I23" s="35"/>
      <c r="J23" s="36"/>
      <c r="K23" s="36"/>
      <c r="L23" s="37"/>
      <c r="M23" s="35"/>
      <c r="N23" s="36"/>
      <c r="O23" s="36"/>
      <c r="P23" s="37"/>
      <c r="Q23" s="35"/>
      <c r="R23" s="36"/>
      <c r="S23" s="36"/>
      <c r="T23" s="37"/>
      <c r="U23" s="35"/>
      <c r="V23" s="36"/>
      <c r="W23" s="36"/>
      <c r="X23" s="37"/>
      <c r="Y23" s="35"/>
      <c r="Z23" s="36"/>
      <c r="AA23" s="36"/>
      <c r="AB23" s="37"/>
      <c r="AC23" s="35"/>
      <c r="AD23" s="36"/>
      <c r="AE23" s="36"/>
      <c r="AF23" s="37"/>
      <c r="AG23" s="35"/>
      <c r="AH23" s="36"/>
      <c r="AI23" s="36"/>
      <c r="AJ23" s="37"/>
      <c r="AK23" s="35"/>
      <c r="AL23" s="36"/>
      <c r="AM23" s="36"/>
      <c r="AN23" s="37"/>
      <c r="AO23" s="35"/>
      <c r="AP23" s="36"/>
      <c r="AQ23" s="36"/>
      <c r="AR23" s="37"/>
    </row>
    <row r="24" spans="1:44" x14ac:dyDescent="0.25">
      <c r="A24" s="38">
        <v>16</v>
      </c>
      <c r="B24" s="38">
        <f>IFERROR(INDEX(Data_Siswa[NIS],MATCH(CONCATENATE($AF$3,"-",$A24),Data_Siswa[SUMBER],0),1),"")</f>
        <v>102324162</v>
      </c>
      <c r="C24" s="39" t="str">
        <f>IFERROR(INDEX(Data_Siswa[Nama],MATCH(CONCATENATE($AF$3,"-",$A24),Data_Siswa[SUMBER],0),1),"")</f>
        <v>RAMA RAMDANI</v>
      </c>
      <c r="D24" s="38" t="str">
        <f>IFERROR(INDEX(Data_Siswa[L/P],MATCH(CONCATENATE($AF$3,"-",$A24),Data_Siswa[SUMBER],0),1),"")</f>
        <v>L</v>
      </c>
      <c r="E24" s="40"/>
      <c r="F24" s="41"/>
      <c r="G24" s="41"/>
      <c r="H24" s="42"/>
      <c r="I24" s="40"/>
      <c r="J24" s="41"/>
      <c r="K24" s="41"/>
      <c r="L24" s="42"/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/>
      <c r="Z24" s="41"/>
      <c r="AA24" s="41"/>
      <c r="AB24" s="42"/>
      <c r="AC24" s="40"/>
      <c r="AD24" s="41"/>
      <c r="AE24" s="41"/>
      <c r="AF24" s="42"/>
      <c r="AG24" s="40"/>
      <c r="AH24" s="41"/>
      <c r="AI24" s="41"/>
      <c r="AJ24" s="42"/>
      <c r="AK24" s="40"/>
      <c r="AL24" s="41"/>
      <c r="AM24" s="41"/>
      <c r="AN24" s="42"/>
      <c r="AO24" s="40"/>
      <c r="AP24" s="41"/>
      <c r="AQ24" s="41"/>
      <c r="AR24" s="42"/>
    </row>
    <row r="25" spans="1:44" x14ac:dyDescent="0.25">
      <c r="A25" s="23">
        <v>17</v>
      </c>
      <c r="B25" s="23">
        <f>IFERROR(INDEX(Data_Siswa[NIS],MATCH(CONCATENATE($AF$3,"-",$A25),Data_Siswa[SUMBER],0),1),"")</f>
        <v>102324168</v>
      </c>
      <c r="C25" s="24" t="str">
        <f>IFERROR(INDEX(Data_Siswa[Nama],MATCH(CONCATENATE($AF$3,"-",$A25),Data_Siswa[SUMBER],0),1),"")</f>
        <v>SYVA AULIYAH</v>
      </c>
      <c r="D25" s="23" t="str">
        <f>IFERROR(INDEX(Data_Siswa[L/P],MATCH(CONCATENATE($AF$3,"-",$A25),Data_Siswa[SUMBER],0),1),"")</f>
        <v>P</v>
      </c>
      <c r="E25" s="25"/>
      <c r="F25" s="26"/>
      <c r="G25" s="26"/>
      <c r="H25" s="27"/>
      <c r="I25" s="25"/>
      <c r="J25" s="26"/>
      <c r="K25" s="26"/>
      <c r="L25" s="27"/>
      <c r="M25" s="25"/>
      <c r="N25" s="26"/>
      <c r="O25" s="26"/>
      <c r="P25" s="27"/>
      <c r="Q25" s="25"/>
      <c r="R25" s="26"/>
      <c r="S25" s="26"/>
      <c r="T25" s="27"/>
      <c r="U25" s="25"/>
      <c r="V25" s="26"/>
      <c r="W25" s="26"/>
      <c r="X25" s="27"/>
      <c r="Y25" s="25"/>
      <c r="Z25" s="26"/>
      <c r="AA25" s="26"/>
      <c r="AB25" s="27"/>
      <c r="AC25" s="25"/>
      <c r="AD25" s="26"/>
      <c r="AE25" s="26"/>
      <c r="AF25" s="27"/>
      <c r="AG25" s="25"/>
      <c r="AH25" s="26"/>
      <c r="AI25" s="26"/>
      <c r="AJ25" s="27"/>
      <c r="AK25" s="25"/>
      <c r="AL25" s="26"/>
      <c r="AM25" s="26"/>
      <c r="AN25" s="27"/>
      <c r="AO25" s="25"/>
      <c r="AP25" s="26"/>
      <c r="AQ25" s="26"/>
      <c r="AR25" s="27"/>
    </row>
    <row r="26" spans="1:44" x14ac:dyDescent="0.25">
      <c r="A26" s="28">
        <v>18</v>
      </c>
      <c r="B26" s="28">
        <f>IFERROR(INDEX(Data_Siswa[NIS],MATCH(CONCATENATE($AF$3,"-",$A26),Data_Siswa[SUMBER],0),1),"")</f>
        <v>102324169</v>
      </c>
      <c r="C26" s="29" t="str">
        <f>IFERROR(INDEX(Data_Siswa[Nama],MATCH(CONCATENATE($AF$3,"-",$A26),Data_Siswa[SUMBER],0),1),"")</f>
        <v>AMELIA REGISTA AGUSTIN</v>
      </c>
      <c r="D26" s="28" t="str">
        <f>IFERROR(INDEX(Data_Siswa[L/P],MATCH(CONCATENATE($AF$3,"-",$A26),Data_Siswa[SUMBER],0),1),"")</f>
        <v>P</v>
      </c>
      <c r="E26" s="30"/>
      <c r="F26" s="31"/>
      <c r="G26" s="31"/>
      <c r="H26" s="32"/>
      <c r="I26" s="30"/>
      <c r="J26" s="31"/>
      <c r="K26" s="31"/>
      <c r="L26" s="32"/>
      <c r="M26" s="30"/>
      <c r="N26" s="31"/>
      <c r="O26" s="31"/>
      <c r="P26" s="32"/>
      <c r="Q26" s="30"/>
      <c r="R26" s="31"/>
      <c r="S26" s="31"/>
      <c r="T26" s="32"/>
      <c r="U26" s="30"/>
      <c r="V26" s="31"/>
      <c r="W26" s="31"/>
      <c r="X26" s="32"/>
      <c r="Y26" s="30"/>
      <c r="Z26" s="31"/>
      <c r="AA26" s="31"/>
      <c r="AB26" s="32"/>
      <c r="AC26" s="30"/>
      <c r="AD26" s="31"/>
      <c r="AE26" s="31"/>
      <c r="AF26" s="32"/>
      <c r="AG26" s="30"/>
      <c r="AH26" s="31"/>
      <c r="AI26" s="31"/>
      <c r="AJ26" s="32"/>
      <c r="AK26" s="30"/>
      <c r="AL26" s="31"/>
      <c r="AM26" s="31"/>
      <c r="AN26" s="32"/>
      <c r="AO26" s="30"/>
      <c r="AP26" s="31"/>
      <c r="AQ26" s="31"/>
      <c r="AR26" s="32"/>
    </row>
    <row r="27" spans="1:44" x14ac:dyDescent="0.25">
      <c r="A27" s="33">
        <v>19</v>
      </c>
      <c r="B27" s="33">
        <f>IFERROR(INDEX(Data_Siswa[NIS],MATCH(CONCATENATE($AF$3,"-",$A27),Data_Siswa[SUMBER],0),1),"")</f>
        <v>102324170</v>
      </c>
      <c r="C27" s="34" t="str">
        <f>IFERROR(INDEX(Data_Siswa[Nama],MATCH(CONCATENATE($AF$3,"-",$A27),Data_Siswa[SUMBER],0),1),"")</f>
        <v>ANGGI NURHIDAYAH</v>
      </c>
      <c r="D27" s="33" t="str">
        <f>IFERROR(INDEX(Data_Siswa[L/P],MATCH(CONCATENATE($AF$3,"-",$A27),Data_Siswa[SUMBER],0),1),"")</f>
        <v>P</v>
      </c>
      <c r="E27" s="35"/>
      <c r="F27" s="36"/>
      <c r="G27" s="36"/>
      <c r="H27" s="37"/>
      <c r="I27" s="35"/>
      <c r="J27" s="36"/>
      <c r="K27" s="36"/>
      <c r="L27" s="37"/>
      <c r="M27" s="35"/>
      <c r="N27" s="36"/>
      <c r="O27" s="36"/>
      <c r="P27" s="37"/>
      <c r="Q27" s="35"/>
      <c r="R27" s="36"/>
      <c r="S27" s="36"/>
      <c r="T27" s="37"/>
      <c r="U27" s="35"/>
      <c r="V27" s="36"/>
      <c r="W27" s="36"/>
      <c r="X27" s="37"/>
      <c r="Y27" s="35"/>
      <c r="Z27" s="36"/>
      <c r="AA27" s="36"/>
      <c r="AB27" s="37"/>
      <c r="AC27" s="35"/>
      <c r="AD27" s="36"/>
      <c r="AE27" s="36"/>
      <c r="AF27" s="37"/>
      <c r="AG27" s="35"/>
      <c r="AH27" s="36"/>
      <c r="AI27" s="36"/>
      <c r="AJ27" s="37"/>
      <c r="AK27" s="35"/>
      <c r="AL27" s="36"/>
      <c r="AM27" s="36"/>
      <c r="AN27" s="37"/>
      <c r="AO27" s="35"/>
      <c r="AP27" s="36"/>
      <c r="AQ27" s="36"/>
      <c r="AR27" s="37"/>
    </row>
    <row r="28" spans="1:44" x14ac:dyDescent="0.25">
      <c r="A28" s="38">
        <v>20</v>
      </c>
      <c r="B28" s="38">
        <f>IFERROR(INDEX(Data_Siswa[NIS],MATCH(CONCATENATE($AF$3,"-",$A28),Data_Siswa[SUMBER],0),1),"")</f>
        <v>102324173</v>
      </c>
      <c r="C28" s="39" t="str">
        <f>IFERROR(INDEX(Data_Siswa[Nama],MATCH(CONCATENATE($AF$3,"-",$A28),Data_Siswa[SUMBER],0),1),"")</f>
        <v>DELLA SAFIRA UTAMI</v>
      </c>
      <c r="D28" s="38" t="str">
        <f>IFERROR(INDEX(Data_Siswa[L/P],MATCH(CONCATENATE($AF$3,"-",$A28),Data_Siswa[SUMBER],0),1),"")</f>
        <v>P</v>
      </c>
      <c r="E28" s="40"/>
      <c r="F28" s="41"/>
      <c r="G28" s="41"/>
      <c r="H28" s="42"/>
      <c r="I28" s="40"/>
      <c r="J28" s="41"/>
      <c r="K28" s="41"/>
      <c r="L28" s="42"/>
      <c r="M28" s="40"/>
      <c r="N28" s="41"/>
      <c r="O28" s="41"/>
      <c r="P28" s="42"/>
      <c r="Q28" s="40"/>
      <c r="R28" s="41"/>
      <c r="S28" s="41"/>
      <c r="T28" s="42"/>
      <c r="U28" s="40"/>
      <c r="V28" s="41"/>
      <c r="W28" s="41"/>
      <c r="X28" s="42"/>
      <c r="Y28" s="40"/>
      <c r="Z28" s="41"/>
      <c r="AA28" s="41"/>
      <c r="AB28" s="42"/>
      <c r="AC28" s="40"/>
      <c r="AD28" s="41"/>
      <c r="AE28" s="41"/>
      <c r="AF28" s="42"/>
      <c r="AG28" s="40"/>
      <c r="AH28" s="41"/>
      <c r="AI28" s="41"/>
      <c r="AJ28" s="42"/>
      <c r="AK28" s="40"/>
      <c r="AL28" s="41"/>
      <c r="AM28" s="41"/>
      <c r="AN28" s="42"/>
      <c r="AO28" s="40"/>
      <c r="AP28" s="41"/>
      <c r="AQ28" s="41"/>
      <c r="AR28" s="42"/>
    </row>
    <row r="29" spans="1:44" x14ac:dyDescent="0.25">
      <c r="A29" s="23">
        <v>21</v>
      </c>
      <c r="B29" s="23">
        <f>IFERROR(INDEX(Data_Siswa[NIS],MATCH(CONCATENATE($AF$3,"-",$A29),Data_Siswa[SUMBER],0),1),"")</f>
        <v>102324174</v>
      </c>
      <c r="C29" s="24" t="str">
        <f>IFERROR(INDEX(Data_Siswa[Nama],MATCH(CONCATENATE($AF$3,"-",$A29),Data_Siswa[SUMBER],0),1),"")</f>
        <v>DEQI MUHAMMAD DZUL FACHRY</v>
      </c>
      <c r="D29" s="23" t="str">
        <f>IFERROR(INDEX(Data_Siswa[L/P],MATCH(CONCATENATE($AF$3,"-",$A29),Data_Siswa[SUMBER],0),1),"")</f>
        <v>L</v>
      </c>
      <c r="E29" s="25"/>
      <c r="F29" s="26"/>
      <c r="G29" s="26"/>
      <c r="H29" s="27"/>
      <c r="I29" s="25"/>
      <c r="J29" s="26"/>
      <c r="K29" s="26"/>
      <c r="L29" s="27"/>
      <c r="M29" s="25"/>
      <c r="N29" s="26"/>
      <c r="O29" s="26"/>
      <c r="P29" s="27"/>
      <c r="Q29" s="25"/>
      <c r="R29" s="26"/>
      <c r="S29" s="26"/>
      <c r="T29" s="27"/>
      <c r="U29" s="25"/>
      <c r="V29" s="26"/>
      <c r="W29" s="26"/>
      <c r="X29" s="27"/>
      <c r="Y29" s="25"/>
      <c r="Z29" s="26"/>
      <c r="AA29" s="26"/>
      <c r="AB29" s="27"/>
      <c r="AC29" s="25"/>
      <c r="AD29" s="26"/>
      <c r="AE29" s="26"/>
      <c r="AF29" s="27"/>
      <c r="AG29" s="25"/>
      <c r="AH29" s="26"/>
      <c r="AI29" s="26"/>
      <c r="AJ29" s="27"/>
      <c r="AK29" s="25"/>
      <c r="AL29" s="26"/>
      <c r="AM29" s="26"/>
      <c r="AN29" s="27"/>
      <c r="AO29" s="25"/>
      <c r="AP29" s="26"/>
      <c r="AQ29" s="26"/>
      <c r="AR29" s="27"/>
    </row>
    <row r="30" spans="1:44" x14ac:dyDescent="0.25">
      <c r="A30" s="28">
        <v>22</v>
      </c>
      <c r="B30" s="28">
        <f>IFERROR(INDEX(Data_Siswa[NIS],MATCH(CONCATENATE($AF$3,"-",$A30),Data_Siswa[SUMBER],0),1),"")</f>
        <v>102324178</v>
      </c>
      <c r="C30" s="29" t="str">
        <f>IFERROR(INDEX(Data_Siswa[Nama],MATCH(CONCATENATE($AF$3,"-",$A30),Data_Siswa[SUMBER],0),1),"")</f>
        <v>FAZWA REINIFA RAMADHANI</v>
      </c>
      <c r="D30" s="28" t="str">
        <f>IFERROR(INDEX(Data_Siswa[L/P],MATCH(CONCATENATE($AF$3,"-",$A30),Data_Siswa[SUMBER],0),1),"")</f>
        <v>P</v>
      </c>
      <c r="E30" s="30"/>
      <c r="F30" s="31"/>
      <c r="G30" s="31"/>
      <c r="H30" s="32"/>
      <c r="I30" s="30"/>
      <c r="J30" s="31"/>
      <c r="K30" s="31"/>
      <c r="L30" s="32"/>
      <c r="M30" s="30"/>
      <c r="N30" s="31"/>
      <c r="O30" s="31"/>
      <c r="P30" s="32"/>
      <c r="Q30" s="30"/>
      <c r="R30" s="31"/>
      <c r="S30" s="31"/>
      <c r="T30" s="32"/>
      <c r="U30" s="30"/>
      <c r="V30" s="31"/>
      <c r="W30" s="31"/>
      <c r="X30" s="32"/>
      <c r="Y30" s="30"/>
      <c r="Z30" s="31"/>
      <c r="AA30" s="31"/>
      <c r="AB30" s="32"/>
      <c r="AC30" s="30"/>
      <c r="AD30" s="31"/>
      <c r="AE30" s="31"/>
      <c r="AF30" s="32"/>
      <c r="AG30" s="30"/>
      <c r="AH30" s="31"/>
      <c r="AI30" s="31"/>
      <c r="AJ30" s="32"/>
      <c r="AK30" s="30"/>
      <c r="AL30" s="31"/>
      <c r="AM30" s="31"/>
      <c r="AN30" s="32"/>
      <c r="AO30" s="30"/>
      <c r="AP30" s="31"/>
      <c r="AQ30" s="31"/>
      <c r="AR30" s="32"/>
    </row>
    <row r="31" spans="1:44" x14ac:dyDescent="0.25">
      <c r="A31" s="33">
        <v>23</v>
      </c>
      <c r="B31" s="33">
        <f>IFERROR(INDEX(Data_Siswa[NIS],MATCH(CONCATENATE($AF$3,"-",$A31),Data_Siswa[SUMBER],0),1),"")</f>
        <v>102324179</v>
      </c>
      <c r="C31" s="34" t="str">
        <f>IFERROR(INDEX(Data_Siswa[Nama],MATCH(CONCATENATE($AF$3,"-",$A31),Data_Siswa[SUMBER],0),1),"")</f>
        <v>FENI NURAGISTIN</v>
      </c>
      <c r="D31" s="33" t="str">
        <f>IFERROR(INDEX(Data_Siswa[L/P],MATCH(CONCATENATE($AF$3,"-",$A31),Data_Siswa[SUMBER],0),1),"")</f>
        <v>P</v>
      </c>
      <c r="E31" s="35"/>
      <c r="F31" s="36"/>
      <c r="G31" s="36"/>
      <c r="H31" s="37"/>
      <c r="I31" s="35"/>
      <c r="J31" s="36"/>
      <c r="K31" s="36"/>
      <c r="L31" s="37"/>
      <c r="M31" s="35"/>
      <c r="N31" s="36"/>
      <c r="O31" s="36"/>
      <c r="P31" s="37"/>
      <c r="Q31" s="35"/>
      <c r="R31" s="36"/>
      <c r="S31" s="36"/>
      <c r="T31" s="37"/>
      <c r="U31" s="35"/>
      <c r="V31" s="36"/>
      <c r="W31" s="36"/>
      <c r="X31" s="37"/>
      <c r="Y31" s="35"/>
      <c r="Z31" s="36"/>
      <c r="AA31" s="36"/>
      <c r="AB31" s="37"/>
      <c r="AC31" s="35"/>
      <c r="AD31" s="36"/>
      <c r="AE31" s="36"/>
      <c r="AF31" s="37"/>
      <c r="AG31" s="35"/>
      <c r="AH31" s="36"/>
      <c r="AI31" s="36"/>
      <c r="AJ31" s="37"/>
      <c r="AK31" s="35"/>
      <c r="AL31" s="36"/>
      <c r="AM31" s="36"/>
      <c r="AN31" s="37"/>
      <c r="AO31" s="35"/>
      <c r="AP31" s="36"/>
      <c r="AQ31" s="36"/>
      <c r="AR31" s="37"/>
    </row>
    <row r="32" spans="1:44" x14ac:dyDescent="0.25">
      <c r="A32" s="38">
        <v>24</v>
      </c>
      <c r="B32" s="38">
        <f>IFERROR(INDEX(Data_Siswa[NIS],MATCH(CONCATENATE($AF$3,"-",$A32),Data_Siswa[SUMBER],0),1),"")</f>
        <v>102324181</v>
      </c>
      <c r="C32" s="39" t="str">
        <f>IFERROR(INDEX(Data_Siswa[Nama],MATCH(CONCATENATE($AF$3,"-",$A32),Data_Siswa[SUMBER],0),1),"")</f>
        <v>GALIH ARAHMAN</v>
      </c>
      <c r="D32" s="38" t="str">
        <f>IFERROR(INDEX(Data_Siswa[L/P],MATCH(CONCATENATE($AF$3,"-",$A32),Data_Siswa[SUMBER],0),1),"")</f>
        <v>L</v>
      </c>
      <c r="E32" s="40"/>
      <c r="F32" s="41"/>
      <c r="G32" s="41"/>
      <c r="H32" s="42"/>
      <c r="I32" s="40"/>
      <c r="J32" s="41"/>
      <c r="K32" s="41"/>
      <c r="L32" s="42"/>
      <c r="M32" s="40"/>
      <c r="N32" s="41"/>
      <c r="O32" s="41"/>
      <c r="P32" s="42"/>
      <c r="Q32" s="40"/>
      <c r="R32" s="41"/>
      <c r="S32" s="41"/>
      <c r="T32" s="42"/>
      <c r="U32" s="40"/>
      <c r="V32" s="41"/>
      <c r="W32" s="41"/>
      <c r="X32" s="42"/>
      <c r="Y32" s="40"/>
      <c r="Z32" s="41"/>
      <c r="AA32" s="41"/>
      <c r="AB32" s="42"/>
      <c r="AC32" s="40"/>
      <c r="AD32" s="41"/>
      <c r="AE32" s="41"/>
      <c r="AF32" s="42"/>
      <c r="AG32" s="40"/>
      <c r="AH32" s="41"/>
      <c r="AI32" s="41"/>
      <c r="AJ32" s="42"/>
      <c r="AK32" s="40"/>
      <c r="AL32" s="41"/>
      <c r="AM32" s="41"/>
      <c r="AN32" s="42"/>
      <c r="AO32" s="40"/>
      <c r="AP32" s="41"/>
      <c r="AQ32" s="41"/>
      <c r="AR32" s="42"/>
    </row>
    <row r="33" spans="1:44" x14ac:dyDescent="0.25">
      <c r="A33" s="23">
        <v>25</v>
      </c>
      <c r="B33" s="23">
        <f>IFERROR(INDEX(Data_Siswa[NIS],MATCH(CONCATENATE($AF$3,"-",$A33),Data_Siswa[SUMBER],0),1),"")</f>
        <v>102324184</v>
      </c>
      <c r="C33" s="24" t="str">
        <f>IFERROR(INDEX(Data_Siswa[Nama],MATCH(CONCATENATE($AF$3,"-",$A33),Data_Siswa[SUMBER],0),1),"")</f>
        <v>JIHAN FAHIRA</v>
      </c>
      <c r="D33" s="23" t="str">
        <f>IFERROR(INDEX(Data_Siswa[L/P],MATCH(CONCATENATE($AF$3,"-",$A33),Data_Siswa[SUMBER],0),1),"")</f>
        <v>P</v>
      </c>
      <c r="E33" s="25"/>
      <c r="F33" s="26"/>
      <c r="G33" s="26"/>
      <c r="H33" s="27"/>
      <c r="I33" s="25"/>
      <c r="J33" s="26"/>
      <c r="K33" s="26"/>
      <c r="L33" s="27"/>
      <c r="M33" s="25"/>
      <c r="N33" s="26"/>
      <c r="O33" s="26"/>
      <c r="P33" s="27"/>
      <c r="Q33" s="25"/>
      <c r="R33" s="26"/>
      <c r="S33" s="26"/>
      <c r="T33" s="27"/>
      <c r="U33" s="25"/>
      <c r="V33" s="26"/>
      <c r="W33" s="26"/>
      <c r="X33" s="27"/>
      <c r="Y33" s="25"/>
      <c r="Z33" s="26"/>
      <c r="AA33" s="26"/>
      <c r="AB33" s="27"/>
      <c r="AC33" s="25"/>
      <c r="AD33" s="26"/>
      <c r="AE33" s="26"/>
      <c r="AF33" s="27"/>
      <c r="AG33" s="25"/>
      <c r="AH33" s="26"/>
      <c r="AI33" s="26"/>
      <c r="AJ33" s="27"/>
      <c r="AK33" s="25"/>
      <c r="AL33" s="26"/>
      <c r="AM33" s="26"/>
      <c r="AN33" s="27"/>
      <c r="AO33" s="25"/>
      <c r="AP33" s="26"/>
      <c r="AQ33" s="26"/>
      <c r="AR33" s="27"/>
    </row>
    <row r="34" spans="1:44" x14ac:dyDescent="0.25">
      <c r="A34" s="28">
        <v>26</v>
      </c>
      <c r="B34" s="28">
        <f>IFERROR(INDEX(Data_Siswa[NIS],MATCH(CONCATENATE($AF$3,"-",$A34),Data_Siswa[SUMBER],0),1),"")</f>
        <v>102324187</v>
      </c>
      <c r="C34" s="29" t="str">
        <f>IFERROR(INDEX(Data_Siswa[Nama],MATCH(CONCATENATE($AF$3,"-",$A34),Data_Siswa[SUMBER],0),1),"")</f>
        <v>LINDA APRILIA</v>
      </c>
      <c r="D34" s="28" t="str">
        <f>IFERROR(INDEX(Data_Siswa[L/P],MATCH(CONCATENATE($AF$3,"-",$A34),Data_Siswa[SUMBER],0),1),"")</f>
        <v>P</v>
      </c>
      <c r="E34" s="30"/>
      <c r="F34" s="31"/>
      <c r="G34" s="31"/>
      <c r="H34" s="32"/>
      <c r="I34" s="30"/>
      <c r="J34" s="31"/>
      <c r="K34" s="31"/>
      <c r="L34" s="32"/>
      <c r="M34" s="30"/>
      <c r="N34" s="31"/>
      <c r="O34" s="31"/>
      <c r="P34" s="32"/>
      <c r="Q34" s="30"/>
      <c r="R34" s="31"/>
      <c r="S34" s="31"/>
      <c r="T34" s="32"/>
      <c r="U34" s="30"/>
      <c r="V34" s="31"/>
      <c r="W34" s="31"/>
      <c r="X34" s="32"/>
      <c r="Y34" s="30"/>
      <c r="Z34" s="31"/>
      <c r="AA34" s="31"/>
      <c r="AB34" s="32"/>
      <c r="AC34" s="30"/>
      <c r="AD34" s="31"/>
      <c r="AE34" s="31"/>
      <c r="AF34" s="32"/>
      <c r="AG34" s="30"/>
      <c r="AH34" s="31"/>
      <c r="AI34" s="31"/>
      <c r="AJ34" s="32"/>
      <c r="AK34" s="30"/>
      <c r="AL34" s="31"/>
      <c r="AM34" s="31"/>
      <c r="AN34" s="32"/>
      <c r="AO34" s="30"/>
      <c r="AP34" s="31"/>
      <c r="AQ34" s="31"/>
      <c r="AR34" s="32"/>
    </row>
    <row r="35" spans="1:44" x14ac:dyDescent="0.25">
      <c r="A35" s="33">
        <v>27</v>
      </c>
      <c r="B35" s="33">
        <f>IFERROR(INDEX(Data_Siswa[NIS],MATCH(CONCATENATE($AF$3,"-",$A35),Data_Siswa[SUMBER],0),1),"")</f>
        <v>102324188</v>
      </c>
      <c r="C35" s="34" t="str">
        <f>IFERROR(INDEX(Data_Siswa[Nama],MATCH(CONCATENATE($AF$3,"-",$A35),Data_Siswa[SUMBER],0),1),"")</f>
        <v>LYLA SENJA ASHARY</v>
      </c>
      <c r="D35" s="33" t="str">
        <f>IFERROR(INDEX(Data_Siswa[L/P],MATCH(CONCATENATE($AF$3,"-",$A35),Data_Siswa[SUMBER],0),1),"")</f>
        <v>P</v>
      </c>
      <c r="E35" s="35"/>
      <c r="F35" s="36"/>
      <c r="G35" s="36"/>
      <c r="H35" s="37"/>
      <c r="I35" s="35"/>
      <c r="J35" s="36"/>
      <c r="K35" s="36"/>
      <c r="L35" s="37"/>
      <c r="M35" s="35"/>
      <c r="N35" s="36"/>
      <c r="O35" s="36"/>
      <c r="P35" s="37"/>
      <c r="Q35" s="35"/>
      <c r="R35" s="36"/>
      <c r="S35" s="36"/>
      <c r="T35" s="37"/>
      <c r="U35" s="35"/>
      <c r="V35" s="36"/>
      <c r="W35" s="36"/>
      <c r="X35" s="37"/>
      <c r="Y35" s="35"/>
      <c r="Z35" s="36"/>
      <c r="AA35" s="36"/>
      <c r="AB35" s="37"/>
      <c r="AC35" s="35"/>
      <c r="AD35" s="36"/>
      <c r="AE35" s="36"/>
      <c r="AF35" s="37"/>
      <c r="AG35" s="35"/>
      <c r="AH35" s="36"/>
      <c r="AI35" s="36"/>
      <c r="AJ35" s="37"/>
      <c r="AK35" s="35"/>
      <c r="AL35" s="36"/>
      <c r="AM35" s="36"/>
      <c r="AN35" s="37"/>
      <c r="AO35" s="35"/>
      <c r="AP35" s="36"/>
      <c r="AQ35" s="36"/>
      <c r="AR35" s="37"/>
    </row>
    <row r="36" spans="1:44" x14ac:dyDescent="0.25">
      <c r="A36" s="38">
        <v>28</v>
      </c>
      <c r="B36" s="38">
        <f>IFERROR(INDEX(Data_Siswa[NIS],MATCH(CONCATENATE($AF$3,"-",$A36),Data_Siswa[SUMBER],0),1),"")</f>
        <v>102324189</v>
      </c>
      <c r="C36" s="39" t="str">
        <f>IFERROR(INDEX(Data_Siswa[Nama],MATCH(CONCATENATE($AF$3,"-",$A36),Data_Siswa[SUMBER],0),1),"")</f>
        <v>MARSHA SEPTIANI</v>
      </c>
      <c r="D36" s="38" t="str">
        <f>IFERROR(INDEX(Data_Siswa[L/P],MATCH(CONCATENATE($AF$3,"-",$A36),Data_Siswa[SUMBER],0),1),"")</f>
        <v>P</v>
      </c>
      <c r="E36" s="40"/>
      <c r="F36" s="41"/>
      <c r="G36" s="41"/>
      <c r="H36" s="42"/>
      <c r="I36" s="40"/>
      <c r="J36" s="41"/>
      <c r="K36" s="41"/>
      <c r="L36" s="42"/>
      <c r="M36" s="40"/>
      <c r="N36" s="41"/>
      <c r="O36" s="41"/>
      <c r="P36" s="42"/>
      <c r="Q36" s="40"/>
      <c r="R36" s="41"/>
      <c r="S36" s="41"/>
      <c r="T36" s="42"/>
      <c r="U36" s="40"/>
      <c r="V36" s="41"/>
      <c r="W36" s="41"/>
      <c r="X36" s="42"/>
      <c r="Y36" s="40"/>
      <c r="Z36" s="41"/>
      <c r="AA36" s="41"/>
      <c r="AB36" s="42"/>
      <c r="AC36" s="40"/>
      <c r="AD36" s="41"/>
      <c r="AE36" s="41"/>
      <c r="AF36" s="42"/>
      <c r="AG36" s="40"/>
      <c r="AH36" s="41"/>
      <c r="AI36" s="41"/>
      <c r="AJ36" s="42"/>
      <c r="AK36" s="40"/>
      <c r="AL36" s="41"/>
      <c r="AM36" s="41"/>
      <c r="AN36" s="42"/>
      <c r="AO36" s="40"/>
      <c r="AP36" s="41"/>
      <c r="AQ36" s="41"/>
      <c r="AR36" s="42"/>
    </row>
    <row r="37" spans="1:44" x14ac:dyDescent="0.25">
      <c r="A37" s="23">
        <v>29</v>
      </c>
      <c r="B37" s="23">
        <f>IFERROR(INDEX(Data_Siswa[NIS],MATCH(CONCATENATE($AF$3,"-",$A37),Data_Siswa[SUMBER],0),1),"")</f>
        <v>102324194</v>
      </c>
      <c r="C37" s="24" t="str">
        <f>IFERROR(INDEX(Data_Siswa[Nama],MATCH(CONCATENATE($AF$3,"-",$A37),Data_Siswa[SUMBER],0),1),"")</f>
        <v>NENG YUNI LESTARI</v>
      </c>
      <c r="D37" s="23" t="str">
        <f>IFERROR(INDEX(Data_Siswa[L/P],MATCH(CONCATENATE($AF$3,"-",$A37),Data_Siswa[SUMBER],0),1),"")</f>
        <v>P</v>
      </c>
      <c r="E37" s="25"/>
      <c r="F37" s="26"/>
      <c r="G37" s="26"/>
      <c r="H37" s="27"/>
      <c r="I37" s="25"/>
      <c r="J37" s="26"/>
      <c r="K37" s="26"/>
      <c r="L37" s="27"/>
      <c r="M37" s="25"/>
      <c r="N37" s="26"/>
      <c r="O37" s="26"/>
      <c r="P37" s="27"/>
      <c r="Q37" s="25"/>
      <c r="R37" s="26"/>
      <c r="S37" s="26"/>
      <c r="T37" s="27"/>
      <c r="U37" s="25"/>
      <c r="V37" s="26"/>
      <c r="W37" s="26"/>
      <c r="X37" s="27"/>
      <c r="Y37" s="25"/>
      <c r="Z37" s="26"/>
      <c r="AA37" s="26"/>
      <c r="AB37" s="27"/>
      <c r="AC37" s="25"/>
      <c r="AD37" s="26"/>
      <c r="AE37" s="26"/>
      <c r="AF37" s="27"/>
      <c r="AG37" s="25"/>
      <c r="AH37" s="26"/>
      <c r="AI37" s="26"/>
      <c r="AJ37" s="27"/>
      <c r="AK37" s="25"/>
      <c r="AL37" s="26"/>
      <c r="AM37" s="26"/>
      <c r="AN37" s="27"/>
      <c r="AO37" s="25"/>
      <c r="AP37" s="26"/>
      <c r="AQ37" s="26"/>
      <c r="AR37" s="27"/>
    </row>
    <row r="38" spans="1:44" x14ac:dyDescent="0.25">
      <c r="A38" s="28">
        <v>30</v>
      </c>
      <c r="B38" s="28">
        <f>IFERROR(INDEX(Data_Siswa[NIS],MATCH(CONCATENATE($AF$3,"-",$A38),Data_Siswa[SUMBER],0),1),"")</f>
        <v>102324198</v>
      </c>
      <c r="C38" s="29" t="str">
        <f>IFERROR(INDEX(Data_Siswa[Nama],MATCH(CONCATENATE($AF$3,"-",$A38),Data_Siswa[SUMBER],0),1),"")</f>
        <v>SEYPA BABAN IBRAHIM</v>
      </c>
      <c r="D38" s="28" t="str">
        <f>IFERROR(INDEX(Data_Siswa[L/P],MATCH(CONCATENATE($AF$3,"-",$A38),Data_Siswa[SUMBER],0),1),"")</f>
        <v>L</v>
      </c>
      <c r="E38" s="30"/>
      <c r="F38" s="31"/>
      <c r="G38" s="31"/>
      <c r="H38" s="32"/>
      <c r="I38" s="30"/>
      <c r="J38" s="31"/>
      <c r="K38" s="31"/>
      <c r="L38" s="32"/>
      <c r="M38" s="30"/>
      <c r="N38" s="31"/>
      <c r="O38" s="31"/>
      <c r="P38" s="32"/>
      <c r="Q38" s="30"/>
      <c r="R38" s="31"/>
      <c r="S38" s="31"/>
      <c r="T38" s="32"/>
      <c r="U38" s="30"/>
      <c r="V38" s="31"/>
      <c r="W38" s="31"/>
      <c r="X38" s="32"/>
      <c r="Y38" s="30"/>
      <c r="Z38" s="31"/>
      <c r="AA38" s="31"/>
      <c r="AB38" s="32"/>
      <c r="AC38" s="30"/>
      <c r="AD38" s="31"/>
      <c r="AE38" s="31"/>
      <c r="AF38" s="32"/>
      <c r="AG38" s="30"/>
      <c r="AH38" s="31"/>
      <c r="AI38" s="31"/>
      <c r="AJ38" s="32"/>
      <c r="AK38" s="30"/>
      <c r="AL38" s="31"/>
      <c r="AM38" s="31"/>
      <c r="AN38" s="32"/>
      <c r="AO38" s="30"/>
      <c r="AP38" s="31"/>
      <c r="AQ38" s="31"/>
      <c r="AR38" s="32"/>
    </row>
    <row r="39" spans="1:44" x14ac:dyDescent="0.25">
      <c r="A39" s="33">
        <v>31</v>
      </c>
      <c r="B39" s="33">
        <f>IFERROR(INDEX(Data_Siswa[NIS],MATCH(CONCATENATE($AF$3,"-",$A39),Data_Siswa[SUMBER],0),1),"")</f>
        <v>102324204</v>
      </c>
      <c r="C39" s="34" t="str">
        <f>IFERROR(INDEX(Data_Siswa[Nama],MATCH(CONCATENATE($AF$3,"-",$A39),Data_Siswa[SUMBER],0),1),"")</f>
        <v>WULAN ZESIKA SARI</v>
      </c>
      <c r="D39" s="33" t="str">
        <f>IFERROR(INDEX(Data_Siswa[L/P],MATCH(CONCATENATE($AF$3,"-",$A39),Data_Siswa[SUMBER],0),1),"")</f>
        <v>P</v>
      </c>
      <c r="E39" s="35"/>
      <c r="F39" s="36"/>
      <c r="G39" s="36"/>
      <c r="H39" s="37"/>
      <c r="I39" s="35"/>
      <c r="J39" s="36"/>
      <c r="K39" s="36"/>
      <c r="L39" s="37"/>
      <c r="M39" s="35"/>
      <c r="N39" s="36"/>
      <c r="O39" s="36"/>
      <c r="P39" s="37"/>
      <c r="Q39" s="35"/>
      <c r="R39" s="36"/>
      <c r="S39" s="36"/>
      <c r="T39" s="37"/>
      <c r="U39" s="35"/>
      <c r="V39" s="36"/>
      <c r="W39" s="36"/>
      <c r="X39" s="37"/>
      <c r="Y39" s="35"/>
      <c r="Z39" s="36"/>
      <c r="AA39" s="36"/>
      <c r="AB39" s="37"/>
      <c r="AC39" s="35"/>
      <c r="AD39" s="36"/>
      <c r="AE39" s="36"/>
      <c r="AF39" s="37"/>
      <c r="AG39" s="35"/>
      <c r="AH39" s="36"/>
      <c r="AI39" s="36"/>
      <c r="AJ39" s="37"/>
      <c r="AK39" s="35"/>
      <c r="AL39" s="36"/>
      <c r="AM39" s="36"/>
      <c r="AN39" s="37"/>
      <c r="AO39" s="35"/>
      <c r="AP39" s="36"/>
      <c r="AQ39" s="36"/>
      <c r="AR39" s="37"/>
    </row>
    <row r="40" spans="1:44" x14ac:dyDescent="0.25">
      <c r="A40" s="38">
        <v>32</v>
      </c>
      <c r="B40" s="38">
        <f>IFERROR(INDEX(Data_Siswa[NIS],MATCH(CONCATENATE($AF$3,"-",$A40),Data_Siswa[SUMBER],0),1),"")</f>
        <v>102324206</v>
      </c>
      <c r="C40" s="39" t="str">
        <f>IFERROR(INDEX(Data_Siswa[Nama],MATCH(CONCATENATE($AF$3,"-",$A40),Data_Siswa[SUMBER],0),1),"")</f>
        <v>ADI MAULANA FIRMANSAH</v>
      </c>
      <c r="D40" s="38" t="str">
        <f>IFERROR(INDEX(Data_Siswa[L/P],MATCH(CONCATENATE($AF$3,"-",$A40),Data_Siswa[SUMBER],0),1),"")</f>
        <v>L</v>
      </c>
      <c r="E40" s="40"/>
      <c r="F40" s="41"/>
      <c r="G40" s="41"/>
      <c r="H40" s="42"/>
      <c r="I40" s="40"/>
      <c r="J40" s="41"/>
      <c r="K40" s="41"/>
      <c r="L40" s="42"/>
      <c r="M40" s="40"/>
      <c r="N40" s="41"/>
      <c r="O40" s="41"/>
      <c r="P40" s="42"/>
      <c r="Q40" s="40"/>
      <c r="R40" s="41"/>
      <c r="S40" s="41"/>
      <c r="T40" s="42"/>
      <c r="U40" s="40"/>
      <c r="V40" s="41"/>
      <c r="W40" s="41"/>
      <c r="X40" s="42"/>
      <c r="Y40" s="40"/>
      <c r="Z40" s="41"/>
      <c r="AA40" s="41"/>
      <c r="AB40" s="42"/>
      <c r="AC40" s="40"/>
      <c r="AD40" s="41"/>
      <c r="AE40" s="41"/>
      <c r="AF40" s="42"/>
      <c r="AG40" s="40"/>
      <c r="AH40" s="41"/>
      <c r="AI40" s="41"/>
      <c r="AJ40" s="42"/>
      <c r="AK40" s="40"/>
      <c r="AL40" s="41"/>
      <c r="AM40" s="41"/>
      <c r="AN40" s="42"/>
      <c r="AO40" s="40"/>
      <c r="AP40" s="41"/>
      <c r="AQ40" s="41"/>
      <c r="AR40" s="42"/>
    </row>
    <row r="41" spans="1:44" x14ac:dyDescent="0.25">
      <c r="A41" s="23">
        <v>33</v>
      </c>
      <c r="B41" s="23">
        <f>IFERROR(INDEX(Data_Siswa[NIS],MATCH(CONCATENATE($AF$3,"-",$A41),Data_Siswa[SUMBER],0),1),"")</f>
        <v>102324207</v>
      </c>
      <c r="C41" s="24" t="str">
        <f>IFERROR(INDEX(Data_Siswa[Nama],MATCH(CONCATENATE($AF$3,"-",$A41),Data_Siswa[SUMBER],0),1),"")</f>
        <v>AFDAL AHMAD HIDAYAT</v>
      </c>
      <c r="D41" s="23" t="str">
        <f>IFERROR(INDEX(Data_Siswa[L/P],MATCH(CONCATENATE($AF$3,"-",$A41),Data_Siswa[SUMBER],0),1),"")</f>
        <v>L</v>
      </c>
      <c r="E41" s="25"/>
      <c r="F41" s="26"/>
      <c r="G41" s="26"/>
      <c r="H41" s="27"/>
      <c r="I41" s="25"/>
      <c r="J41" s="26"/>
      <c r="K41" s="26"/>
      <c r="L41" s="27"/>
      <c r="M41" s="25"/>
      <c r="N41" s="26"/>
      <c r="O41" s="26"/>
      <c r="P41" s="27"/>
      <c r="Q41" s="25"/>
      <c r="R41" s="26"/>
      <c r="S41" s="26"/>
      <c r="T41" s="27"/>
      <c r="U41" s="25"/>
      <c r="V41" s="26"/>
      <c r="W41" s="26"/>
      <c r="X41" s="27"/>
      <c r="Y41" s="25"/>
      <c r="Z41" s="26"/>
      <c r="AA41" s="26"/>
      <c r="AB41" s="27"/>
      <c r="AC41" s="25"/>
      <c r="AD41" s="26"/>
      <c r="AE41" s="26"/>
      <c r="AF41" s="27"/>
      <c r="AG41" s="25"/>
      <c r="AH41" s="26"/>
      <c r="AI41" s="26"/>
      <c r="AJ41" s="27"/>
      <c r="AK41" s="25"/>
      <c r="AL41" s="26"/>
      <c r="AM41" s="26"/>
      <c r="AN41" s="27"/>
      <c r="AO41" s="25"/>
      <c r="AP41" s="26"/>
      <c r="AQ41" s="26"/>
      <c r="AR41" s="27"/>
    </row>
    <row r="42" spans="1:44" x14ac:dyDescent="0.25">
      <c r="A42" s="28">
        <v>34</v>
      </c>
      <c r="B42" s="28">
        <f>IFERROR(INDEX(Data_Siswa[NIS],MATCH(CONCATENATE($AF$3,"-",$A42),Data_Siswa[SUMBER],0),1),"")</f>
        <v>102324211</v>
      </c>
      <c r="C42" s="29" t="str">
        <f>IFERROR(INDEX(Data_Siswa[Nama],MATCH(CONCATENATE($AF$3,"-",$A42),Data_Siswa[SUMBER],0),1),"")</f>
        <v>ALFI MUBAROK</v>
      </c>
      <c r="D42" s="28" t="str">
        <f>IFERROR(INDEX(Data_Siswa[L/P],MATCH(CONCATENATE($AF$3,"-",$A42),Data_Siswa[SUMBER],0),1),"")</f>
        <v>L</v>
      </c>
      <c r="E42" s="30"/>
      <c r="F42" s="31"/>
      <c r="G42" s="31"/>
      <c r="H42" s="32"/>
      <c r="I42" s="30"/>
      <c r="J42" s="31"/>
      <c r="K42" s="31"/>
      <c r="L42" s="32"/>
      <c r="M42" s="30"/>
      <c r="N42" s="31"/>
      <c r="O42" s="31"/>
      <c r="P42" s="32"/>
      <c r="Q42" s="30"/>
      <c r="R42" s="31"/>
      <c r="S42" s="31"/>
      <c r="T42" s="32"/>
      <c r="U42" s="30"/>
      <c r="V42" s="31"/>
      <c r="W42" s="31"/>
      <c r="X42" s="32"/>
      <c r="Y42" s="30"/>
      <c r="Z42" s="31"/>
      <c r="AA42" s="31"/>
      <c r="AB42" s="32"/>
      <c r="AC42" s="30"/>
      <c r="AD42" s="31"/>
      <c r="AE42" s="31"/>
      <c r="AF42" s="32"/>
      <c r="AG42" s="30"/>
      <c r="AH42" s="31"/>
      <c r="AI42" s="31"/>
      <c r="AJ42" s="32"/>
      <c r="AK42" s="30"/>
      <c r="AL42" s="31"/>
      <c r="AM42" s="31"/>
      <c r="AN42" s="32"/>
      <c r="AO42" s="30"/>
      <c r="AP42" s="31"/>
      <c r="AQ42" s="31"/>
      <c r="AR42" s="32"/>
    </row>
    <row r="43" spans="1:44" x14ac:dyDescent="0.25">
      <c r="A43" s="33">
        <v>35</v>
      </c>
      <c r="B43" s="33">
        <f>IFERROR(INDEX(Data_Siswa[NIS],MATCH(CONCATENATE($AF$3,"-",$A43),Data_Siswa[SUMBER],0),1),"")</f>
        <v>102324552</v>
      </c>
      <c r="C43" s="34" t="str">
        <f>IFERROR(INDEX(Data_Siswa[Nama],MATCH(CONCATENATE($AF$3,"-",$A43),Data_Siswa[SUMBER],0),1),"")</f>
        <v>NIDA RACHMA TAZKIA</v>
      </c>
      <c r="D43" s="33" t="str">
        <f>IFERROR(INDEX(Data_Siswa[L/P],MATCH(CONCATENATE($AF$3,"-",$A43),Data_Siswa[SUMBER],0),1),"")</f>
        <v>P</v>
      </c>
      <c r="E43" s="35"/>
      <c r="F43" s="36"/>
      <c r="G43" s="36"/>
      <c r="H43" s="37"/>
      <c r="I43" s="35"/>
      <c r="J43" s="36"/>
      <c r="K43" s="36"/>
      <c r="L43" s="37"/>
      <c r="M43" s="35"/>
      <c r="N43" s="36"/>
      <c r="O43" s="36"/>
      <c r="P43" s="37"/>
      <c r="Q43" s="35"/>
      <c r="R43" s="36"/>
      <c r="S43" s="36"/>
      <c r="T43" s="37"/>
      <c r="U43" s="35"/>
      <c r="V43" s="36"/>
      <c r="W43" s="36"/>
      <c r="X43" s="37"/>
      <c r="Y43" s="35"/>
      <c r="Z43" s="36"/>
      <c r="AA43" s="36"/>
      <c r="AB43" s="37"/>
      <c r="AC43" s="35"/>
      <c r="AD43" s="36"/>
      <c r="AE43" s="36"/>
      <c r="AF43" s="37"/>
      <c r="AG43" s="35"/>
      <c r="AH43" s="36"/>
      <c r="AI43" s="36"/>
      <c r="AJ43" s="37"/>
      <c r="AK43" s="35"/>
      <c r="AL43" s="36"/>
      <c r="AM43" s="36"/>
      <c r="AN43" s="37"/>
      <c r="AO43" s="35"/>
      <c r="AP43" s="36"/>
      <c r="AQ43" s="36"/>
      <c r="AR43" s="37"/>
    </row>
    <row r="44" spans="1:44" ht="14.4" customHeight="1" thickBot="1" x14ac:dyDescent="0.3">
      <c r="A44" s="38">
        <v>36</v>
      </c>
      <c r="B44" s="38" t="str">
        <f>IFERROR(INDEX(Data_Siswa[NIS],MATCH(CONCATENATE($AF$3,"-",$A44),Data_Siswa[SUMBER],0),1),"")</f>
        <v/>
      </c>
      <c r="C44" s="39" t="str">
        <f>IFERROR(INDEX(Data_Siswa[Nama],MATCH(CONCATENATE($AF$3,"-",$A44),Data_Siswa[SUMBER],0),1),"")</f>
        <v/>
      </c>
      <c r="D44" s="38" t="str">
        <f>IFERROR(INDEX(Data_Siswa[L/P],MATCH(CONCATENATE($AF$3,"-",$A44),Data_Siswa[SUMBER],0),1),"")</f>
        <v/>
      </c>
      <c r="E44" s="40"/>
      <c r="F44" s="41"/>
      <c r="G44" s="41"/>
      <c r="H44" s="42"/>
      <c r="I44" s="40"/>
      <c r="J44" s="41"/>
      <c r="K44" s="41"/>
      <c r="L44" s="42"/>
      <c r="M44" s="40"/>
      <c r="N44" s="41"/>
      <c r="O44" s="41"/>
      <c r="P44" s="42"/>
      <c r="Q44" s="40"/>
      <c r="R44" s="41"/>
      <c r="S44" s="41"/>
      <c r="T44" s="42"/>
      <c r="U44" s="40"/>
      <c r="V44" s="41"/>
      <c r="W44" s="41"/>
      <c r="X44" s="42"/>
      <c r="Y44" s="40"/>
      <c r="Z44" s="41"/>
      <c r="AA44" s="41"/>
      <c r="AB44" s="42"/>
      <c r="AC44" s="40"/>
      <c r="AD44" s="41"/>
      <c r="AE44" s="41"/>
      <c r="AF44" s="42"/>
      <c r="AG44" s="40"/>
      <c r="AH44" s="41"/>
      <c r="AI44" s="41"/>
      <c r="AJ44" s="42"/>
      <c r="AK44" s="40"/>
      <c r="AL44" s="41"/>
      <c r="AM44" s="41"/>
      <c r="AN44" s="42"/>
      <c r="AO44" s="40"/>
      <c r="AP44" s="41"/>
      <c r="AQ44" s="41"/>
      <c r="AR44" s="42"/>
    </row>
    <row r="45" spans="1:44" ht="12.6" thickTop="1" x14ac:dyDescent="0.25">
      <c r="A45" s="167" t="s">
        <v>92</v>
      </c>
      <c r="B45" s="168"/>
      <c r="C45" s="173" t="s">
        <v>93</v>
      </c>
      <c r="D45" s="174"/>
      <c r="E45" s="43"/>
      <c r="F45" s="44"/>
      <c r="G45" s="44"/>
      <c r="H45" s="45"/>
      <c r="I45" s="43"/>
      <c r="J45" s="44"/>
      <c r="K45" s="44"/>
      <c r="L45" s="45"/>
      <c r="M45" s="43"/>
      <c r="N45" s="44"/>
      <c r="O45" s="44"/>
      <c r="P45" s="45"/>
      <c r="Q45" s="43"/>
      <c r="R45" s="44"/>
      <c r="S45" s="44"/>
      <c r="T45" s="45"/>
      <c r="U45" s="43"/>
      <c r="V45" s="44"/>
      <c r="W45" s="44"/>
      <c r="X45" s="45"/>
      <c r="Y45" s="43"/>
      <c r="Z45" s="44"/>
      <c r="AA45" s="44"/>
      <c r="AB45" s="45"/>
      <c r="AC45" s="43"/>
      <c r="AD45" s="44"/>
      <c r="AE45" s="44"/>
      <c r="AF45" s="45"/>
      <c r="AG45" s="43"/>
      <c r="AH45" s="44"/>
      <c r="AI45" s="44"/>
      <c r="AJ45" s="45"/>
      <c r="AK45" s="43"/>
      <c r="AL45" s="44"/>
      <c r="AM45" s="44"/>
      <c r="AN45" s="45"/>
      <c r="AO45" s="43"/>
      <c r="AP45" s="44"/>
      <c r="AQ45" s="44"/>
      <c r="AR45" s="45"/>
    </row>
    <row r="46" spans="1:44" x14ac:dyDescent="0.25">
      <c r="A46" s="169"/>
      <c r="B46" s="170"/>
      <c r="C46" s="175" t="s">
        <v>89</v>
      </c>
      <c r="D46" s="176"/>
      <c r="E46" s="35"/>
      <c r="F46" s="36"/>
      <c r="G46" s="36"/>
      <c r="H46" s="37"/>
      <c r="I46" s="35"/>
      <c r="J46" s="36"/>
      <c r="K46" s="36"/>
      <c r="L46" s="37"/>
      <c r="M46" s="35"/>
      <c r="N46" s="36"/>
      <c r="O46" s="36"/>
      <c r="P46" s="37"/>
      <c r="Q46" s="35"/>
      <c r="R46" s="36"/>
      <c r="S46" s="36"/>
      <c r="T46" s="37"/>
      <c r="U46" s="35"/>
      <c r="V46" s="36"/>
      <c r="W46" s="36"/>
      <c r="X46" s="37"/>
      <c r="Y46" s="35"/>
      <c r="Z46" s="36"/>
      <c r="AA46" s="36"/>
      <c r="AB46" s="37"/>
      <c r="AC46" s="35"/>
      <c r="AD46" s="36"/>
      <c r="AE46" s="36"/>
      <c r="AF46" s="37"/>
      <c r="AG46" s="35"/>
      <c r="AH46" s="36"/>
      <c r="AI46" s="36"/>
      <c r="AJ46" s="37"/>
      <c r="AK46" s="35"/>
      <c r="AL46" s="36"/>
      <c r="AM46" s="36"/>
      <c r="AN46" s="37"/>
      <c r="AO46" s="35"/>
      <c r="AP46" s="36"/>
      <c r="AQ46" s="36"/>
      <c r="AR46" s="37"/>
    </row>
    <row r="47" spans="1:44" x14ac:dyDescent="0.25">
      <c r="A47" s="169"/>
      <c r="B47" s="170"/>
      <c r="C47" s="175" t="s">
        <v>90</v>
      </c>
      <c r="D47" s="176"/>
      <c r="E47" s="35"/>
      <c r="F47" s="36"/>
      <c r="G47" s="36"/>
      <c r="H47" s="37"/>
      <c r="I47" s="35"/>
      <c r="J47" s="36"/>
      <c r="K47" s="36"/>
      <c r="L47" s="37"/>
      <c r="M47" s="35"/>
      <c r="N47" s="36"/>
      <c r="O47" s="36"/>
      <c r="P47" s="37"/>
      <c r="Q47" s="35"/>
      <c r="R47" s="36"/>
      <c r="S47" s="36"/>
      <c r="T47" s="37"/>
      <c r="U47" s="35"/>
      <c r="V47" s="36"/>
      <c r="W47" s="36"/>
      <c r="X47" s="37"/>
      <c r="Y47" s="35"/>
      <c r="Z47" s="36"/>
      <c r="AA47" s="36"/>
      <c r="AB47" s="37"/>
      <c r="AC47" s="35"/>
      <c r="AD47" s="36"/>
      <c r="AE47" s="36"/>
      <c r="AF47" s="37"/>
      <c r="AG47" s="35"/>
      <c r="AH47" s="36"/>
      <c r="AI47" s="36"/>
      <c r="AJ47" s="37"/>
      <c r="AK47" s="35"/>
      <c r="AL47" s="36"/>
      <c r="AM47" s="36"/>
      <c r="AN47" s="37"/>
      <c r="AO47" s="35"/>
      <c r="AP47" s="36"/>
      <c r="AQ47" s="36"/>
      <c r="AR47" s="37"/>
    </row>
    <row r="48" spans="1:44" x14ac:dyDescent="0.25">
      <c r="A48" s="171"/>
      <c r="B48" s="172"/>
      <c r="C48" s="177" t="s">
        <v>94</v>
      </c>
      <c r="D48" s="178"/>
      <c r="E48" s="46"/>
      <c r="F48" s="47"/>
      <c r="G48" s="47"/>
      <c r="H48" s="48"/>
      <c r="I48" s="46"/>
      <c r="J48" s="47"/>
      <c r="K48" s="47"/>
      <c r="L48" s="48"/>
      <c r="M48" s="46"/>
      <c r="N48" s="47"/>
      <c r="O48" s="47"/>
      <c r="P48" s="48"/>
      <c r="Q48" s="46"/>
      <c r="R48" s="47"/>
      <c r="S48" s="47"/>
      <c r="T48" s="48"/>
      <c r="U48" s="46"/>
      <c r="V48" s="47"/>
      <c r="W48" s="47"/>
      <c r="X48" s="48"/>
      <c r="Y48" s="46"/>
      <c r="Z48" s="47"/>
      <c r="AA48" s="47"/>
      <c r="AB48" s="48"/>
      <c r="AC48" s="46"/>
      <c r="AD48" s="47"/>
      <c r="AE48" s="47"/>
      <c r="AF48" s="48"/>
      <c r="AG48" s="46"/>
      <c r="AH48" s="47"/>
      <c r="AI48" s="47"/>
      <c r="AJ48" s="48"/>
      <c r="AK48" s="46"/>
      <c r="AL48" s="47"/>
      <c r="AM48" s="47"/>
      <c r="AN48" s="48"/>
      <c r="AO48" s="46"/>
      <c r="AP48" s="47"/>
      <c r="AQ48" s="47"/>
      <c r="AR48" s="48"/>
    </row>
    <row r="50" spans="14:32" x14ac:dyDescent="0.25">
      <c r="AF50" s="64" t="str">
        <f>IF('ID Mapel'!C6="Ganjil",CONCATENATE("Majalengka, ...... Desember ",LEFT('ID Mapel'!C5,4)),CONCATENATE("Majalengka, ...... Juni ",RIGHT('ID Mapel'!C5,4)))</f>
        <v>Majalengka, ...... Juni 2026</v>
      </c>
    </row>
    <row r="51" spans="14:32" x14ac:dyDescent="0.25">
      <c r="N51" s="64" t="s">
        <v>1108</v>
      </c>
      <c r="AF51" s="64" t="s">
        <v>1107</v>
      </c>
    </row>
    <row r="52" spans="14:32" x14ac:dyDescent="0.25">
      <c r="N52" s="64" t="s">
        <v>1109</v>
      </c>
      <c r="AF52" s="64"/>
    </row>
    <row r="53" spans="14:32" x14ac:dyDescent="0.25">
      <c r="N53" s="64"/>
      <c r="AF53" s="64"/>
    </row>
    <row r="54" spans="14:32" x14ac:dyDescent="0.25">
      <c r="N54" s="64"/>
      <c r="AF54" s="64"/>
    </row>
    <row r="55" spans="14:32" x14ac:dyDescent="0.25">
      <c r="N55" s="64"/>
      <c r="AF55" s="64"/>
    </row>
    <row r="56" spans="14:32" x14ac:dyDescent="0.25">
      <c r="N56" s="11" t="str">
        <f>IFERROR(INDEX(Wali_Kelas[WALI KELAS],MATCH($AF$3,Wali_Kelas[KELAS],0),1),"-")</f>
        <v>Rinrin Fitriani Lestari, S.T.</v>
      </c>
      <c r="AF56" s="11" t="str">
        <f>IF('ID Mapel'!$C$7="",REPT(".",62),'ID Mapel'!$C$7)</f>
        <v>Iip Irfan Nulhakim, S.Pd.</v>
      </c>
    </row>
    <row r="57" spans="14:32" x14ac:dyDescent="0.25">
      <c r="N57" s="64" t="str">
        <f>IFERROR(CONCATENATE(INDEX(TabelGuru[Induk],MATCH(N56,TabelGuru[Nama],0),1),". ",INDEX(TabelGuru[NIPK],MATCH(N56,TabelGuru[Nama],0),1)),"")</f>
        <v>NIPPPK. 19860607 202221 2 022</v>
      </c>
      <c r="AF57" s="64" t="str">
        <f>IFERROR(CONCATENATE(INDEX(TabelGuru[Induk],MATCH(AF56,TabelGuru[Nama],0),1),". ",INDEX(TabelGuru[NIPK],MATCH(AF56,TabelGuru[Nama],0),1)),"")</f>
        <v>NIP. 19881218 201903 1 008</v>
      </c>
    </row>
  </sheetData>
  <sheetProtection algorithmName="SHA-512" hashValue="uOnakCFAePX2YvGunf8vSkWcdUY61tiMJTQDpmXpwME8IgKcElJUjJ0kL0c6G7M4oTVxzNWncvQVMe1AsHibvg==" saltValue="AFj4oZIw4JT66TyeH0ZMeA==" spinCount="100000" sheet="1" objects="1" scenarios="1"/>
  <mergeCells count="26">
    <mergeCell ref="A1:AR1"/>
    <mergeCell ref="A45:B48"/>
    <mergeCell ref="C45:D45"/>
    <mergeCell ref="C46:D46"/>
    <mergeCell ref="C47:D47"/>
    <mergeCell ref="C48:D48"/>
    <mergeCell ref="AO6:AR7"/>
    <mergeCell ref="A6:A8"/>
    <mergeCell ref="C6:C8"/>
    <mergeCell ref="B6:B8"/>
    <mergeCell ref="D6:D8"/>
    <mergeCell ref="E6:AN6"/>
    <mergeCell ref="B3:C3"/>
    <mergeCell ref="B4:C4"/>
    <mergeCell ref="AA3:AE3"/>
    <mergeCell ref="AA4:AE4"/>
    <mergeCell ref="AT2:AT5"/>
    <mergeCell ref="AY2:AY3"/>
    <mergeCell ref="AW2:AW3"/>
    <mergeCell ref="AV2:AV3"/>
    <mergeCell ref="AU2:AU3"/>
    <mergeCell ref="AY4:AY5"/>
    <mergeCell ref="AX2:AX5"/>
    <mergeCell ref="AW4:AW5"/>
    <mergeCell ref="AV4:AV5"/>
    <mergeCell ref="AU4:AU5"/>
  </mergeCells>
  <conditionalFormatting sqref="A9:A12">
    <cfRule type="expression" dxfId="8" priority="4">
      <formula>$B9=""</formula>
    </cfRule>
  </conditionalFormatting>
  <conditionalFormatting sqref="A13:A44">
    <cfRule type="expression" dxfId="7" priority="3">
      <formula>$B13=""</formula>
    </cfRule>
  </conditionalFormatting>
  <conditionalFormatting sqref="B9:B44">
    <cfRule type="expression" dxfId="6" priority="2">
      <formula>B9=0</formula>
    </cfRule>
  </conditionalFormatting>
  <conditionalFormatting sqref="D3:D4 AF3:AF4">
    <cfRule type="expression" dxfId="5" priority="1">
      <formula>D3=0</formula>
    </cfRule>
  </conditionalFormatting>
  <dataValidations count="1">
    <dataValidation type="list" allowBlank="1" showInputMessage="1" showErrorMessage="1" sqref="AV2:AV4" xr:uid="{00000000-0002-0000-0400-000000000000}">
      <formula1>Kelas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7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Cetak_Absen">
                <anchor moveWithCells="1" sizeWithCells="1">
                  <from>
                    <xdr:col>45</xdr:col>
                    <xdr:colOff>7620</xdr:colOff>
                    <xdr:row>5</xdr:row>
                    <xdr:rowOff>60960</xdr:rowOff>
                  </from>
                  <to>
                    <xdr:col>46</xdr:col>
                    <xdr:colOff>678180</xdr:colOff>
                    <xdr:row>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Button 9">
              <controlPr defaultSize="0" print="0" autoFill="0" autoPict="0" macro="[0]!PrintGuru">
                <anchor moveWithCells="1" sizeWithCells="1">
                  <from>
                    <xdr:col>46</xdr:col>
                    <xdr:colOff>777240</xdr:colOff>
                    <xdr:row>5</xdr:row>
                    <xdr:rowOff>68580</xdr:rowOff>
                  </from>
                  <to>
                    <xdr:col>47</xdr:col>
                    <xdr:colOff>1112520</xdr:colOff>
                    <xdr:row>7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F0"/>
    <pageSetUpPr fitToPage="1"/>
  </sheetPr>
  <dimension ref="A1:AS57"/>
  <sheetViews>
    <sheetView showGridLines="0" zoomScale="70" zoomScaleNormal="70" zoomScaleSheetLayoutView="70" workbookViewId="0">
      <pane ySplit="9" topLeftCell="A13" activePane="bottomLeft" state="frozen"/>
      <selection pane="bottomLeft" activeCell="AP2" sqref="AP2:AP3"/>
    </sheetView>
  </sheetViews>
  <sheetFormatPr defaultColWidth="8.88671875" defaultRowHeight="12" x14ac:dyDescent="0.25"/>
  <cols>
    <col min="1" max="1" width="3.6640625" style="12" customWidth="1"/>
    <col min="2" max="2" width="10" style="12" bestFit="1" customWidth="1"/>
    <col min="3" max="3" width="30.6640625" style="12" customWidth="1"/>
    <col min="4" max="4" width="3.6640625" style="12" bestFit="1" customWidth="1"/>
    <col min="5" max="34" width="3.77734375" style="12" customWidth="1"/>
    <col min="35" max="38" width="4.6640625" style="12" customWidth="1"/>
    <col min="39" max="39" width="2.6640625" style="12" customWidth="1"/>
    <col min="40" max="40" width="8.77734375" style="12" customWidth="1"/>
    <col min="41" max="41" width="13.6640625" style="12" customWidth="1"/>
    <col min="42" max="42" width="18.88671875" style="12" customWidth="1"/>
    <col min="43" max="44" width="3.6640625" style="12" hidden="1" customWidth="1"/>
    <col min="45" max="45" width="15.5546875" style="12" hidden="1" customWidth="1"/>
    <col min="46" max="16384" width="8.88671875" style="12"/>
  </cols>
  <sheetData>
    <row r="1" spans="1:45" x14ac:dyDescent="0.25">
      <c r="A1" s="166" t="str">
        <f>CONCATENATE("DAFTAR NILAI ",Cover!O7," ",Cover!O8)</f>
        <v>DAFTAR NILAI SEMESTER GENAP TAHUN PELAJARAN 2025/2026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</row>
    <row r="2" spans="1:45" ht="12" customHeight="1" x14ac:dyDescent="0.25">
      <c r="AN2" s="205" t="s">
        <v>98</v>
      </c>
      <c r="AO2" s="156" t="s">
        <v>96</v>
      </c>
      <c r="AP2" s="202" t="s">
        <v>18</v>
      </c>
      <c r="AQ2" s="204">
        <f>IFERROR(INDEX(Wali_Kelas[NO],MATCH(AP2,Wali_Kelas[KELAS],0),1),"")</f>
        <v>27</v>
      </c>
      <c r="AR2" s="206">
        <v>29</v>
      </c>
      <c r="AS2" s="203" t="str">
        <f>IFERROR(INDEX(Wali_Kelas[KELAS],MATCH($AR$2,Wali_Kelas[NO],0),1),"")</f>
        <v>11 ATPH 5</v>
      </c>
    </row>
    <row r="3" spans="1:45" ht="12" customHeight="1" x14ac:dyDescent="0.25">
      <c r="A3" s="70"/>
      <c r="B3" s="182" t="s">
        <v>1130</v>
      </c>
      <c r="C3" s="182"/>
      <c r="D3" s="95" t="str">
        <f>IF('ID Mapel'!$C$7="",REPT(".",75),'ID Mapel'!$H$2)</f>
        <v>Konsentrasi Keahlian</v>
      </c>
      <c r="E3" s="70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S3" s="182" t="s">
        <v>1132</v>
      </c>
      <c r="T3" s="182"/>
      <c r="U3" s="182"/>
      <c r="V3" s="182"/>
      <c r="W3" s="97" t="s">
        <v>2101</v>
      </c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70"/>
      <c r="AJ3" s="89" t="s">
        <v>1134</v>
      </c>
      <c r="AK3" s="95" t="s">
        <v>1135</v>
      </c>
      <c r="AL3" s="70"/>
      <c r="AN3" s="205"/>
      <c r="AO3" s="156"/>
      <c r="AP3" s="202"/>
      <c r="AQ3" s="204"/>
      <c r="AR3" s="206"/>
      <c r="AS3" s="203"/>
    </row>
    <row r="4" spans="1:45" ht="12" customHeight="1" x14ac:dyDescent="0.25">
      <c r="A4" s="70"/>
      <c r="B4" s="182" t="s">
        <v>1131</v>
      </c>
      <c r="C4" s="182"/>
      <c r="D4" s="70" t="str">
        <f>IF('ID Mapel'!$C$7="",REPT(".",75),'ID Mapel'!$C$7)</f>
        <v>Iip Irfan Nulhakim, S.Pd.</v>
      </c>
      <c r="E4" s="70"/>
      <c r="F4" s="90"/>
      <c r="G4" s="90"/>
      <c r="H4" s="90"/>
      <c r="I4" s="91"/>
      <c r="J4" s="91"/>
      <c r="K4" s="91"/>
      <c r="L4" s="91"/>
      <c r="M4" s="91"/>
      <c r="N4" s="91"/>
      <c r="O4" s="91"/>
      <c r="P4" s="91"/>
      <c r="Q4" s="91"/>
      <c r="S4" s="182" t="s">
        <v>1133</v>
      </c>
      <c r="T4" s="182"/>
      <c r="U4" s="182"/>
      <c r="V4" s="182"/>
      <c r="W4" s="95" t="str">
        <f>IFERROR(INDEX(Wali_Kelas[WALI KELAS],MATCH($W$3,Wali_Kelas[KELAS],0),1),REPT(".",75))</f>
        <v>Suryaman, S.P., M.P.</v>
      </c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70"/>
      <c r="AJ4" s="70"/>
      <c r="AK4" s="89"/>
      <c r="AL4" s="70"/>
      <c r="AN4" s="205"/>
      <c r="AO4" s="156" t="s">
        <v>97</v>
      </c>
      <c r="AP4" s="202" t="s">
        <v>2101</v>
      </c>
      <c r="AQ4" s="204">
        <f>IFERROR(INDEX(Wali_Kelas[NO],MATCH(AP4,Wali_Kelas[KELAS],0),1),"")</f>
        <v>29</v>
      </c>
      <c r="AR4" s="206"/>
      <c r="AS4" s="203" t="str">
        <f>IFERROR(INDEX('ID Mapel'!$H$4:$H$53,MATCH(Nilai!AR2,'ID Mapel'!$G$4:$G$53,0),1),"")</f>
        <v/>
      </c>
    </row>
    <row r="5" spans="1:45" ht="12" customHeight="1" x14ac:dyDescent="0.25">
      <c r="AN5" s="205"/>
      <c r="AO5" s="156"/>
      <c r="AP5" s="202"/>
      <c r="AQ5" s="204"/>
      <c r="AR5" s="206"/>
      <c r="AS5" s="203"/>
    </row>
    <row r="6" spans="1:45" ht="12" customHeight="1" x14ac:dyDescent="0.3">
      <c r="A6" s="180" t="s">
        <v>30</v>
      </c>
      <c r="B6" s="180" t="s">
        <v>86</v>
      </c>
      <c r="C6" s="180" t="s">
        <v>0</v>
      </c>
      <c r="D6" s="180" t="s">
        <v>1</v>
      </c>
      <c r="E6" s="199" t="s">
        <v>99</v>
      </c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1"/>
      <c r="AI6" s="179" t="s">
        <v>100</v>
      </c>
      <c r="AJ6" s="179"/>
      <c r="AK6" s="179"/>
      <c r="AL6" s="179"/>
      <c r="AN6"/>
      <c r="AO6"/>
      <c r="AP6"/>
      <c r="AQ6"/>
      <c r="AR6"/>
      <c r="AS6"/>
    </row>
    <row r="7" spans="1:45" x14ac:dyDescent="0.25">
      <c r="A7" s="180"/>
      <c r="B7" s="180"/>
      <c r="C7" s="180"/>
      <c r="D7" s="197"/>
      <c r="E7" s="55" t="s">
        <v>1103</v>
      </c>
      <c r="F7" s="56"/>
      <c r="G7" s="56"/>
      <c r="H7" s="57"/>
      <c r="I7" s="55"/>
      <c r="J7" s="56"/>
      <c r="K7" s="56"/>
      <c r="L7" s="57"/>
      <c r="M7" s="55"/>
      <c r="N7" s="56"/>
      <c r="O7" s="56"/>
      <c r="P7" s="57"/>
      <c r="Q7" s="55"/>
      <c r="R7" s="56"/>
      <c r="S7" s="56"/>
      <c r="T7" s="57"/>
      <c r="U7" s="55"/>
      <c r="V7" s="56"/>
      <c r="W7" s="56"/>
      <c r="X7" s="57"/>
      <c r="Y7" s="55"/>
      <c r="Z7" s="56"/>
      <c r="AA7" s="56"/>
      <c r="AB7" s="57"/>
      <c r="AC7" s="187" t="s">
        <v>1105</v>
      </c>
      <c r="AD7" s="188"/>
      <c r="AE7" s="188"/>
      <c r="AF7" s="188"/>
      <c r="AG7" s="188"/>
      <c r="AH7" s="189"/>
      <c r="AI7" s="186"/>
      <c r="AJ7" s="179"/>
      <c r="AK7" s="179"/>
      <c r="AL7" s="179"/>
    </row>
    <row r="8" spans="1:45" x14ac:dyDescent="0.25">
      <c r="A8" s="180"/>
      <c r="B8" s="180"/>
      <c r="C8" s="180"/>
      <c r="D8" s="197"/>
      <c r="E8" s="55" t="s">
        <v>1098</v>
      </c>
      <c r="F8" s="56"/>
      <c r="G8" s="56"/>
      <c r="H8" s="57"/>
      <c r="I8" s="55" t="s">
        <v>1099</v>
      </c>
      <c r="J8" s="56"/>
      <c r="K8" s="56"/>
      <c r="L8" s="57"/>
      <c r="M8" s="55" t="s">
        <v>1100</v>
      </c>
      <c r="N8" s="56"/>
      <c r="O8" s="56"/>
      <c r="P8" s="57"/>
      <c r="Q8" s="55" t="s">
        <v>1101</v>
      </c>
      <c r="R8" s="56"/>
      <c r="S8" s="56"/>
      <c r="T8" s="57"/>
      <c r="U8" s="55" t="s">
        <v>1102</v>
      </c>
      <c r="V8" s="56"/>
      <c r="W8" s="56"/>
      <c r="X8" s="57"/>
      <c r="Y8" s="55" t="s">
        <v>1104</v>
      </c>
      <c r="Z8" s="56"/>
      <c r="AA8" s="56"/>
      <c r="AB8" s="57"/>
      <c r="AC8" s="190"/>
      <c r="AD8" s="191"/>
      <c r="AE8" s="191"/>
      <c r="AF8" s="191"/>
      <c r="AG8" s="191"/>
      <c r="AH8" s="192"/>
      <c r="AI8" s="193" t="s">
        <v>1110</v>
      </c>
      <c r="AJ8" s="195" t="s">
        <v>1096</v>
      </c>
      <c r="AK8" s="195" t="s">
        <v>1097</v>
      </c>
      <c r="AL8" s="195" t="s">
        <v>1106</v>
      </c>
    </row>
    <row r="9" spans="1:45" ht="12.6" thickBot="1" x14ac:dyDescent="0.3">
      <c r="A9" s="181"/>
      <c r="B9" s="181"/>
      <c r="C9" s="181"/>
      <c r="D9" s="198"/>
      <c r="E9" s="17">
        <v>1</v>
      </c>
      <c r="F9" s="18">
        <v>2</v>
      </c>
      <c r="G9" s="18">
        <v>3</v>
      </c>
      <c r="H9" s="19">
        <v>4</v>
      </c>
      <c r="I9" s="17">
        <v>1</v>
      </c>
      <c r="J9" s="18">
        <v>2</v>
      </c>
      <c r="K9" s="18">
        <v>3</v>
      </c>
      <c r="L9" s="19">
        <v>4</v>
      </c>
      <c r="M9" s="17">
        <v>1</v>
      </c>
      <c r="N9" s="18">
        <v>2</v>
      </c>
      <c r="O9" s="18">
        <v>3</v>
      </c>
      <c r="P9" s="19">
        <v>4</v>
      </c>
      <c r="Q9" s="17">
        <v>1</v>
      </c>
      <c r="R9" s="18">
        <v>2</v>
      </c>
      <c r="S9" s="18">
        <v>3</v>
      </c>
      <c r="T9" s="19">
        <v>4</v>
      </c>
      <c r="U9" s="17">
        <v>1</v>
      </c>
      <c r="V9" s="18">
        <v>2</v>
      </c>
      <c r="W9" s="18">
        <v>3</v>
      </c>
      <c r="X9" s="19">
        <v>4</v>
      </c>
      <c r="Y9" s="17">
        <v>1</v>
      </c>
      <c r="Z9" s="18">
        <v>2</v>
      </c>
      <c r="AA9" s="18">
        <v>3</v>
      </c>
      <c r="AB9" s="19">
        <v>4</v>
      </c>
      <c r="AC9" s="17" t="s">
        <v>1098</v>
      </c>
      <c r="AD9" s="18" t="s">
        <v>1099</v>
      </c>
      <c r="AE9" s="18" t="s">
        <v>1100</v>
      </c>
      <c r="AF9" s="18" t="s">
        <v>1101</v>
      </c>
      <c r="AG9" s="18" t="s">
        <v>1102</v>
      </c>
      <c r="AH9" s="19" t="s">
        <v>1104</v>
      </c>
      <c r="AI9" s="194"/>
      <c r="AJ9" s="196"/>
      <c r="AK9" s="196"/>
      <c r="AL9" s="196"/>
    </row>
    <row r="10" spans="1:45" ht="12.6" thickTop="1" x14ac:dyDescent="0.25">
      <c r="A10" s="23">
        <v>1</v>
      </c>
      <c r="B10" s="23">
        <f>IFERROR(INDEX(Data_Siswa[NIS],MATCH(CONCATENATE($W$3,"-",$A10),Data_Siswa[SUMBER],0),1),"")</f>
        <v>102425468</v>
      </c>
      <c r="C10" s="24" t="str">
        <f>IFERROR(INDEX(Data_Siswa[Nama],MATCH(CONCATENATE($W$3,"-",$A10),Data_Siswa[SUMBER],0),1),"")</f>
        <v>ADITYA BADRI PRATAMA</v>
      </c>
      <c r="D10" s="49" t="str">
        <f>IFERROR(INDEX(Data_Siswa[L/P],MATCH(CONCATENATE($W$3,"-",$A10),Data_Siswa[SUMBER],0),1),"")</f>
        <v>L</v>
      </c>
      <c r="E10" s="43"/>
      <c r="F10" s="44"/>
      <c r="G10" s="44"/>
      <c r="H10" s="45"/>
      <c r="I10" s="43"/>
      <c r="J10" s="44"/>
      <c r="K10" s="44"/>
      <c r="L10" s="45"/>
      <c r="M10" s="43"/>
      <c r="N10" s="44"/>
      <c r="O10" s="44"/>
      <c r="P10" s="45"/>
      <c r="Q10" s="43"/>
      <c r="R10" s="44"/>
      <c r="S10" s="44"/>
      <c r="T10" s="45"/>
      <c r="U10" s="43"/>
      <c r="V10" s="44"/>
      <c r="W10" s="44"/>
      <c r="X10" s="45"/>
      <c r="Y10" s="43"/>
      <c r="Z10" s="44"/>
      <c r="AA10" s="44"/>
      <c r="AB10" s="45"/>
      <c r="AC10" s="43"/>
      <c r="AD10" s="44"/>
      <c r="AE10" s="44"/>
      <c r="AF10" s="44"/>
      <c r="AG10" s="44"/>
      <c r="AH10" s="27"/>
      <c r="AI10" s="58"/>
      <c r="AJ10" s="23"/>
      <c r="AK10" s="23"/>
      <c r="AL10" s="23"/>
    </row>
    <row r="11" spans="1:45" x14ac:dyDescent="0.25">
      <c r="A11" s="28">
        <v>2</v>
      </c>
      <c r="B11" s="28">
        <f>IFERROR(INDEX(Data_Siswa[NIS],MATCH(CONCATENATE($W$3,"-",$A11),Data_Siswa[SUMBER],0),1),"")</f>
        <v>102425469</v>
      </c>
      <c r="C11" s="29" t="str">
        <f>IFERROR(INDEX(Data_Siswa[Nama],MATCH(CONCATENATE($W$3,"-",$A11),Data_Siswa[SUMBER],0),1),"")</f>
        <v>ALISA DWI NURHALIZAH</v>
      </c>
      <c r="D11" s="50" t="str">
        <f>IFERROR(INDEX(Data_Siswa[L/P],MATCH(CONCATENATE($W$3,"-",$A11),Data_Siswa[SUMBER],0),1),"")</f>
        <v>P</v>
      </c>
      <c r="E11" s="30"/>
      <c r="F11" s="31"/>
      <c r="G11" s="31"/>
      <c r="H11" s="32"/>
      <c r="I11" s="30"/>
      <c r="J11" s="31"/>
      <c r="K11" s="31"/>
      <c r="L11" s="32"/>
      <c r="M11" s="30"/>
      <c r="N11" s="31"/>
      <c r="O11" s="31"/>
      <c r="P11" s="32"/>
      <c r="Q11" s="30"/>
      <c r="R11" s="31"/>
      <c r="S11" s="31"/>
      <c r="T11" s="32"/>
      <c r="U11" s="30"/>
      <c r="V11" s="31"/>
      <c r="W11" s="31"/>
      <c r="X11" s="32"/>
      <c r="Y11" s="30"/>
      <c r="Z11" s="31"/>
      <c r="AA11" s="31"/>
      <c r="AB11" s="32"/>
      <c r="AC11" s="30"/>
      <c r="AD11" s="31"/>
      <c r="AE11" s="31"/>
      <c r="AF11" s="31"/>
      <c r="AG11" s="31"/>
      <c r="AH11" s="32"/>
      <c r="AI11" s="59"/>
      <c r="AJ11" s="28"/>
      <c r="AK11" s="28"/>
      <c r="AL11" s="28"/>
    </row>
    <row r="12" spans="1:45" x14ac:dyDescent="0.25">
      <c r="A12" s="33">
        <v>3</v>
      </c>
      <c r="B12" s="33">
        <f>IFERROR(INDEX(Data_Siswa[NIS],MATCH(CONCATENATE($W$3,"-",$A12),Data_Siswa[SUMBER],0),1),"")</f>
        <v>102425470</v>
      </c>
      <c r="C12" s="34" t="str">
        <f>IFERROR(INDEX(Data_Siswa[Nama],MATCH(CONCATENATE($W$3,"-",$A12),Data_Siswa[SUMBER],0),1),"")</f>
        <v>ARDAN AHMAD FAOZAN</v>
      </c>
      <c r="D12" s="51" t="str">
        <f>IFERROR(INDEX(Data_Siswa[L/P],MATCH(CONCATENATE($W$3,"-",$A12),Data_Siswa[SUMBER],0),1),"")</f>
        <v>L</v>
      </c>
      <c r="E12" s="35"/>
      <c r="F12" s="36"/>
      <c r="G12" s="36"/>
      <c r="H12" s="37"/>
      <c r="I12" s="35"/>
      <c r="J12" s="36"/>
      <c r="K12" s="36"/>
      <c r="L12" s="37"/>
      <c r="M12" s="35"/>
      <c r="N12" s="36"/>
      <c r="O12" s="36"/>
      <c r="P12" s="37"/>
      <c r="Q12" s="35"/>
      <c r="R12" s="36"/>
      <c r="S12" s="36"/>
      <c r="T12" s="37"/>
      <c r="U12" s="35"/>
      <c r="V12" s="36"/>
      <c r="W12" s="36"/>
      <c r="X12" s="37"/>
      <c r="Y12" s="35"/>
      <c r="Z12" s="36"/>
      <c r="AA12" s="36"/>
      <c r="AB12" s="37"/>
      <c r="AC12" s="35"/>
      <c r="AD12" s="36"/>
      <c r="AE12" s="36"/>
      <c r="AF12" s="36"/>
      <c r="AG12" s="36"/>
      <c r="AH12" s="37"/>
      <c r="AI12" s="60"/>
      <c r="AJ12" s="33"/>
      <c r="AK12" s="33"/>
      <c r="AL12" s="33"/>
    </row>
    <row r="13" spans="1:45" x14ac:dyDescent="0.25">
      <c r="A13" s="38">
        <v>4</v>
      </c>
      <c r="B13" s="38">
        <f>IFERROR(INDEX(Data_Siswa[NIS],MATCH(CONCATENATE($W$3,"-",$A13),Data_Siswa[SUMBER],0),1),"")</f>
        <v>102425471</v>
      </c>
      <c r="C13" s="39" t="str">
        <f>IFERROR(INDEX(Data_Siswa[Nama],MATCH(CONCATENATE($W$3,"-",$A13),Data_Siswa[SUMBER],0),1),"")</f>
        <v>ARI FEBRIYANA</v>
      </c>
      <c r="D13" s="52" t="str">
        <f>IFERROR(INDEX(Data_Siswa[L/P],MATCH(CONCATENATE($W$3,"-",$A13),Data_Siswa[SUMBER],0),1),"")</f>
        <v>L</v>
      </c>
      <c r="E13" s="40"/>
      <c r="F13" s="41"/>
      <c r="G13" s="41"/>
      <c r="H13" s="42"/>
      <c r="I13" s="40"/>
      <c r="J13" s="41"/>
      <c r="K13" s="41"/>
      <c r="L13" s="42"/>
      <c r="M13" s="40"/>
      <c r="N13" s="41"/>
      <c r="O13" s="41"/>
      <c r="P13" s="42"/>
      <c r="Q13" s="40"/>
      <c r="R13" s="41"/>
      <c r="S13" s="41"/>
      <c r="T13" s="42"/>
      <c r="U13" s="40"/>
      <c r="V13" s="41"/>
      <c r="W13" s="41"/>
      <c r="X13" s="42"/>
      <c r="Y13" s="40"/>
      <c r="Z13" s="41"/>
      <c r="AA13" s="41"/>
      <c r="AB13" s="42"/>
      <c r="AC13" s="40"/>
      <c r="AD13" s="41"/>
      <c r="AE13" s="41"/>
      <c r="AF13" s="41"/>
      <c r="AG13" s="41"/>
      <c r="AH13" s="42"/>
      <c r="AI13" s="61"/>
      <c r="AJ13" s="38"/>
      <c r="AK13" s="38"/>
      <c r="AL13" s="38"/>
    </row>
    <row r="14" spans="1:45" x14ac:dyDescent="0.25">
      <c r="A14" s="23">
        <v>5</v>
      </c>
      <c r="B14" s="23">
        <f>IFERROR(INDEX(Data_Siswa[NIS],MATCH(CONCATENATE($W$3,"-",$A14),Data_Siswa[SUMBER],0),1),"")</f>
        <v>102425472</v>
      </c>
      <c r="C14" s="24" t="str">
        <f>IFERROR(INDEX(Data_Siswa[Nama],MATCH(CONCATENATE($W$3,"-",$A14),Data_Siswa[SUMBER],0),1),"")</f>
        <v>ARUL KHAIRUL JALALUDIN</v>
      </c>
      <c r="D14" s="49" t="str">
        <f>IFERROR(INDEX(Data_Siswa[L/P],MATCH(CONCATENATE($W$3,"-",$A14),Data_Siswa[SUMBER],0),1),"")</f>
        <v>L</v>
      </c>
      <c r="E14" s="25"/>
      <c r="F14" s="26"/>
      <c r="G14" s="26"/>
      <c r="H14" s="27"/>
      <c r="I14" s="25"/>
      <c r="J14" s="26"/>
      <c r="K14" s="26"/>
      <c r="L14" s="27"/>
      <c r="M14" s="25"/>
      <c r="N14" s="26"/>
      <c r="O14" s="26"/>
      <c r="P14" s="27"/>
      <c r="Q14" s="25"/>
      <c r="R14" s="26"/>
      <c r="S14" s="26"/>
      <c r="T14" s="27"/>
      <c r="U14" s="25"/>
      <c r="V14" s="26"/>
      <c r="W14" s="26"/>
      <c r="X14" s="27"/>
      <c r="Y14" s="25"/>
      <c r="Z14" s="26"/>
      <c r="AA14" s="26"/>
      <c r="AB14" s="27"/>
      <c r="AC14" s="25"/>
      <c r="AD14" s="26"/>
      <c r="AE14" s="26"/>
      <c r="AF14" s="26"/>
      <c r="AG14" s="26"/>
      <c r="AH14" s="27"/>
      <c r="AI14" s="58"/>
      <c r="AJ14" s="23"/>
      <c r="AK14" s="23"/>
      <c r="AL14" s="23"/>
    </row>
    <row r="15" spans="1:45" x14ac:dyDescent="0.25">
      <c r="A15" s="28">
        <v>6</v>
      </c>
      <c r="B15" s="28">
        <f>IFERROR(INDEX(Data_Siswa[NIS],MATCH(CONCATENATE($W$3,"-",$A15),Data_Siswa[SUMBER],0),1),"")</f>
        <v>102425473</v>
      </c>
      <c r="C15" s="29" t="str">
        <f>IFERROR(INDEX(Data_Siswa[Nama],MATCH(CONCATENATE($W$3,"-",$A15),Data_Siswa[SUMBER],0),1),"")</f>
        <v>AYIDA</v>
      </c>
      <c r="D15" s="50" t="str">
        <f>IFERROR(INDEX(Data_Siswa[L/P],MATCH(CONCATENATE($W$3,"-",$A15),Data_Siswa[SUMBER],0),1),"")</f>
        <v>P</v>
      </c>
      <c r="E15" s="30"/>
      <c r="F15" s="31"/>
      <c r="G15" s="31"/>
      <c r="H15" s="32"/>
      <c r="I15" s="30"/>
      <c r="J15" s="31"/>
      <c r="K15" s="31"/>
      <c r="L15" s="32"/>
      <c r="M15" s="30"/>
      <c r="N15" s="31"/>
      <c r="O15" s="31"/>
      <c r="P15" s="32"/>
      <c r="Q15" s="30"/>
      <c r="R15" s="31"/>
      <c r="S15" s="31"/>
      <c r="T15" s="32"/>
      <c r="U15" s="30"/>
      <c r="V15" s="31"/>
      <c r="W15" s="31"/>
      <c r="X15" s="32"/>
      <c r="Y15" s="30"/>
      <c r="Z15" s="31"/>
      <c r="AA15" s="31"/>
      <c r="AB15" s="32"/>
      <c r="AC15" s="30"/>
      <c r="AD15" s="31"/>
      <c r="AE15" s="31"/>
      <c r="AF15" s="31"/>
      <c r="AG15" s="31"/>
      <c r="AH15" s="32"/>
      <c r="AI15" s="59"/>
      <c r="AJ15" s="28"/>
      <c r="AK15" s="28"/>
      <c r="AL15" s="28"/>
    </row>
    <row r="16" spans="1:45" x14ac:dyDescent="0.25">
      <c r="A16" s="33">
        <v>7</v>
      </c>
      <c r="B16" s="33">
        <f>IFERROR(INDEX(Data_Siswa[NIS],MATCH(CONCATENATE($W$3,"-",$A16),Data_Siswa[SUMBER],0),1),"")</f>
        <v>102425474</v>
      </c>
      <c r="C16" s="34" t="str">
        <f>IFERROR(INDEX(Data_Siswa[Nama],MATCH(CONCATENATE($W$3,"-",$A16),Data_Siswa[SUMBER],0),1),"")</f>
        <v>DEDE MUHAMMAD RUSDIANTO</v>
      </c>
      <c r="D16" s="51" t="str">
        <f>IFERROR(INDEX(Data_Siswa[L/P],MATCH(CONCATENATE($W$3,"-",$A16),Data_Siswa[SUMBER],0),1),"")</f>
        <v>L</v>
      </c>
      <c r="E16" s="35"/>
      <c r="F16" s="36"/>
      <c r="G16" s="36"/>
      <c r="H16" s="37"/>
      <c r="I16" s="35"/>
      <c r="J16" s="36"/>
      <c r="K16" s="36"/>
      <c r="L16" s="37"/>
      <c r="M16" s="35"/>
      <c r="N16" s="36"/>
      <c r="O16" s="36"/>
      <c r="P16" s="37"/>
      <c r="Q16" s="35"/>
      <c r="R16" s="36"/>
      <c r="S16" s="36"/>
      <c r="T16" s="37"/>
      <c r="U16" s="35"/>
      <c r="V16" s="36"/>
      <c r="W16" s="36"/>
      <c r="X16" s="37"/>
      <c r="Y16" s="35"/>
      <c r="Z16" s="36"/>
      <c r="AA16" s="36"/>
      <c r="AB16" s="37"/>
      <c r="AC16" s="35"/>
      <c r="AD16" s="36"/>
      <c r="AE16" s="36"/>
      <c r="AF16" s="36"/>
      <c r="AG16" s="36"/>
      <c r="AH16" s="37"/>
      <c r="AI16" s="60"/>
      <c r="AJ16" s="33"/>
      <c r="AK16" s="33"/>
      <c r="AL16" s="33"/>
    </row>
    <row r="17" spans="1:38" x14ac:dyDescent="0.25">
      <c r="A17" s="38">
        <v>8</v>
      </c>
      <c r="B17" s="38">
        <f>IFERROR(INDEX(Data_Siswa[NIS],MATCH(CONCATENATE($W$3,"-",$A17),Data_Siswa[SUMBER],0),1),"")</f>
        <v>102425475</v>
      </c>
      <c r="C17" s="39" t="str">
        <f>IFERROR(INDEX(Data_Siswa[Nama],MATCH(CONCATENATE($W$3,"-",$A17),Data_Siswa[SUMBER],0),1),"")</f>
        <v>DIKA KURNIAWAN</v>
      </c>
      <c r="D17" s="52" t="str">
        <f>IFERROR(INDEX(Data_Siswa[L/P],MATCH(CONCATENATE($W$3,"-",$A17),Data_Siswa[SUMBER],0),1),"")</f>
        <v>L</v>
      </c>
      <c r="E17" s="40"/>
      <c r="F17" s="41"/>
      <c r="G17" s="41"/>
      <c r="H17" s="42"/>
      <c r="I17" s="40"/>
      <c r="J17" s="41"/>
      <c r="K17" s="41"/>
      <c r="L17" s="42"/>
      <c r="M17" s="40"/>
      <c r="N17" s="41"/>
      <c r="O17" s="41"/>
      <c r="P17" s="42"/>
      <c r="Q17" s="40"/>
      <c r="R17" s="41"/>
      <c r="S17" s="41"/>
      <c r="T17" s="42"/>
      <c r="U17" s="40"/>
      <c r="V17" s="41"/>
      <c r="W17" s="41"/>
      <c r="X17" s="42"/>
      <c r="Y17" s="40"/>
      <c r="Z17" s="41"/>
      <c r="AA17" s="41"/>
      <c r="AB17" s="42"/>
      <c r="AC17" s="40"/>
      <c r="AD17" s="41"/>
      <c r="AE17" s="41"/>
      <c r="AF17" s="41"/>
      <c r="AG17" s="41"/>
      <c r="AH17" s="42"/>
      <c r="AI17" s="61"/>
      <c r="AJ17" s="38"/>
      <c r="AK17" s="38"/>
      <c r="AL17" s="38"/>
    </row>
    <row r="18" spans="1:38" x14ac:dyDescent="0.25">
      <c r="A18" s="23">
        <v>9</v>
      </c>
      <c r="B18" s="23">
        <f>IFERROR(INDEX(Data_Siswa[NIS],MATCH(CONCATENATE($W$3,"-",$A18),Data_Siswa[SUMBER],0),1),"")</f>
        <v>102425476</v>
      </c>
      <c r="C18" s="24" t="str">
        <f>IFERROR(INDEX(Data_Siswa[Nama],MATCH(CONCATENATE($W$3,"-",$A18),Data_Siswa[SUMBER],0),1),"")</f>
        <v>ENOK NOWALIAH</v>
      </c>
      <c r="D18" s="49" t="str">
        <f>IFERROR(INDEX(Data_Siswa[L/P],MATCH(CONCATENATE($W$3,"-",$A18),Data_Siswa[SUMBER],0),1),"")</f>
        <v>P</v>
      </c>
      <c r="E18" s="25"/>
      <c r="F18" s="26"/>
      <c r="G18" s="26"/>
      <c r="H18" s="27"/>
      <c r="I18" s="25"/>
      <c r="J18" s="26"/>
      <c r="K18" s="26"/>
      <c r="L18" s="27"/>
      <c r="M18" s="25"/>
      <c r="N18" s="26"/>
      <c r="O18" s="26"/>
      <c r="P18" s="27"/>
      <c r="Q18" s="25"/>
      <c r="R18" s="26"/>
      <c r="S18" s="26"/>
      <c r="T18" s="27"/>
      <c r="U18" s="25"/>
      <c r="V18" s="26"/>
      <c r="W18" s="26"/>
      <c r="X18" s="27"/>
      <c r="Y18" s="25"/>
      <c r="Z18" s="26"/>
      <c r="AA18" s="26"/>
      <c r="AB18" s="27"/>
      <c r="AC18" s="25"/>
      <c r="AD18" s="26"/>
      <c r="AE18" s="26"/>
      <c r="AF18" s="26"/>
      <c r="AG18" s="26"/>
      <c r="AH18" s="27"/>
      <c r="AI18" s="58"/>
      <c r="AJ18" s="23"/>
      <c r="AK18" s="23"/>
      <c r="AL18" s="23"/>
    </row>
    <row r="19" spans="1:38" x14ac:dyDescent="0.25">
      <c r="A19" s="28">
        <v>10</v>
      </c>
      <c r="B19" s="28">
        <f>IFERROR(INDEX(Data_Siswa[NIS],MATCH(CONCATENATE($W$3,"-",$A19),Data_Siswa[SUMBER],0),1),"")</f>
        <v>102425477</v>
      </c>
      <c r="C19" s="29" t="str">
        <f>IFERROR(INDEX(Data_Siswa[Nama],MATCH(CONCATENATE($W$3,"-",$A19),Data_Siswa[SUMBER],0),1),"")</f>
        <v>FIKRI PIRMAN MAULANA</v>
      </c>
      <c r="D19" s="50" t="str">
        <f>IFERROR(INDEX(Data_Siswa[L/P],MATCH(CONCATENATE($W$3,"-",$A19),Data_Siswa[SUMBER],0),1),"")</f>
        <v>L</v>
      </c>
      <c r="E19" s="30"/>
      <c r="F19" s="31"/>
      <c r="G19" s="31"/>
      <c r="H19" s="32"/>
      <c r="I19" s="30"/>
      <c r="J19" s="31"/>
      <c r="K19" s="31"/>
      <c r="L19" s="32"/>
      <c r="M19" s="30"/>
      <c r="N19" s="31"/>
      <c r="O19" s="31"/>
      <c r="P19" s="32"/>
      <c r="Q19" s="30"/>
      <c r="R19" s="31"/>
      <c r="S19" s="31"/>
      <c r="T19" s="32"/>
      <c r="U19" s="30"/>
      <c r="V19" s="31"/>
      <c r="W19" s="31"/>
      <c r="X19" s="32"/>
      <c r="Y19" s="30"/>
      <c r="Z19" s="31"/>
      <c r="AA19" s="31"/>
      <c r="AB19" s="32"/>
      <c r="AC19" s="30"/>
      <c r="AD19" s="31"/>
      <c r="AE19" s="31"/>
      <c r="AF19" s="31"/>
      <c r="AG19" s="31"/>
      <c r="AH19" s="32"/>
      <c r="AI19" s="59"/>
      <c r="AJ19" s="28"/>
      <c r="AK19" s="28"/>
      <c r="AL19" s="28"/>
    </row>
    <row r="20" spans="1:38" x14ac:dyDescent="0.25">
      <c r="A20" s="33">
        <v>11</v>
      </c>
      <c r="B20" s="33">
        <f>IFERROR(INDEX(Data_Siswa[NIS],MATCH(CONCATENATE($W$3,"-",$A20),Data_Siswa[SUMBER],0),1),"")</f>
        <v>102425478</v>
      </c>
      <c r="C20" s="34" t="str">
        <f>IFERROR(INDEX(Data_Siswa[Nama],MATCH(CONCATENATE($W$3,"-",$A20),Data_Siswa[SUMBER],0),1),"")</f>
        <v>FIKRI SEFTIAN RAMDANI</v>
      </c>
      <c r="D20" s="51" t="str">
        <f>IFERROR(INDEX(Data_Siswa[L/P],MATCH(CONCATENATE($W$3,"-",$A20),Data_Siswa[SUMBER],0),1),"")</f>
        <v>L</v>
      </c>
      <c r="E20" s="35"/>
      <c r="F20" s="36"/>
      <c r="G20" s="36"/>
      <c r="H20" s="37"/>
      <c r="I20" s="35"/>
      <c r="J20" s="36"/>
      <c r="K20" s="36"/>
      <c r="L20" s="37"/>
      <c r="M20" s="35"/>
      <c r="N20" s="36"/>
      <c r="O20" s="36"/>
      <c r="P20" s="37"/>
      <c r="Q20" s="35"/>
      <c r="R20" s="36"/>
      <c r="S20" s="36"/>
      <c r="T20" s="37"/>
      <c r="U20" s="35"/>
      <c r="V20" s="36"/>
      <c r="W20" s="36"/>
      <c r="X20" s="37"/>
      <c r="Y20" s="35"/>
      <c r="Z20" s="36"/>
      <c r="AA20" s="36"/>
      <c r="AB20" s="37"/>
      <c r="AC20" s="35"/>
      <c r="AD20" s="36"/>
      <c r="AE20" s="36"/>
      <c r="AF20" s="36"/>
      <c r="AG20" s="36"/>
      <c r="AH20" s="37"/>
      <c r="AI20" s="60"/>
      <c r="AJ20" s="33"/>
      <c r="AK20" s="33"/>
      <c r="AL20" s="33"/>
    </row>
    <row r="21" spans="1:38" x14ac:dyDescent="0.25">
      <c r="A21" s="38">
        <v>12</v>
      </c>
      <c r="B21" s="38">
        <f>IFERROR(INDEX(Data_Siswa[NIS],MATCH(CONCATENATE($W$3,"-",$A21),Data_Siswa[SUMBER],0),1),"")</f>
        <v>102425479</v>
      </c>
      <c r="C21" s="39" t="str">
        <f>IFERROR(INDEX(Data_Siswa[Nama],MATCH(CONCATENATE($W$3,"-",$A21),Data_Siswa[SUMBER],0),1),"")</f>
        <v>HAPID AWALUDIN</v>
      </c>
      <c r="D21" s="52" t="str">
        <f>IFERROR(INDEX(Data_Siswa[L/P],MATCH(CONCATENATE($W$3,"-",$A21),Data_Siswa[SUMBER],0),1),"")</f>
        <v>L</v>
      </c>
      <c r="E21" s="40"/>
      <c r="F21" s="41"/>
      <c r="G21" s="41"/>
      <c r="H21" s="42"/>
      <c r="I21" s="40"/>
      <c r="J21" s="41"/>
      <c r="K21" s="41"/>
      <c r="L21" s="42"/>
      <c r="M21" s="40"/>
      <c r="N21" s="41"/>
      <c r="O21" s="41"/>
      <c r="P21" s="42"/>
      <c r="Q21" s="40"/>
      <c r="R21" s="41"/>
      <c r="S21" s="41"/>
      <c r="T21" s="42"/>
      <c r="U21" s="40"/>
      <c r="V21" s="41"/>
      <c r="W21" s="41"/>
      <c r="X21" s="42"/>
      <c r="Y21" s="40"/>
      <c r="Z21" s="41"/>
      <c r="AA21" s="41"/>
      <c r="AB21" s="42"/>
      <c r="AC21" s="40"/>
      <c r="AD21" s="41"/>
      <c r="AE21" s="41"/>
      <c r="AF21" s="41"/>
      <c r="AG21" s="41"/>
      <c r="AH21" s="42"/>
      <c r="AI21" s="61"/>
      <c r="AJ21" s="38"/>
      <c r="AK21" s="38"/>
      <c r="AL21" s="38"/>
    </row>
    <row r="22" spans="1:38" x14ac:dyDescent="0.25">
      <c r="A22" s="23">
        <v>13</v>
      </c>
      <c r="B22" s="23">
        <f>IFERROR(INDEX(Data_Siswa[NIS],MATCH(CONCATENATE($W$3,"-",$A22),Data_Siswa[SUMBER],0),1),"")</f>
        <v>102425480</v>
      </c>
      <c r="C22" s="24" t="str">
        <f>IFERROR(INDEX(Data_Siswa[Nama],MATCH(CONCATENATE($W$3,"-",$A22),Data_Siswa[SUMBER],0),1),"")</f>
        <v>HERA AULIA SUSANTI</v>
      </c>
      <c r="D22" s="49" t="str">
        <f>IFERROR(INDEX(Data_Siswa[L/P],MATCH(CONCATENATE($W$3,"-",$A22),Data_Siswa[SUMBER],0),1),"")</f>
        <v>P</v>
      </c>
      <c r="E22" s="25"/>
      <c r="F22" s="26"/>
      <c r="G22" s="26"/>
      <c r="H22" s="27"/>
      <c r="I22" s="25"/>
      <c r="J22" s="26"/>
      <c r="K22" s="26"/>
      <c r="L22" s="27"/>
      <c r="M22" s="25"/>
      <c r="N22" s="26"/>
      <c r="O22" s="26"/>
      <c r="P22" s="27"/>
      <c r="Q22" s="25"/>
      <c r="R22" s="26"/>
      <c r="S22" s="26"/>
      <c r="T22" s="27"/>
      <c r="U22" s="25"/>
      <c r="V22" s="26"/>
      <c r="W22" s="26"/>
      <c r="X22" s="27"/>
      <c r="Y22" s="25"/>
      <c r="Z22" s="26"/>
      <c r="AA22" s="26"/>
      <c r="AB22" s="27"/>
      <c r="AC22" s="25"/>
      <c r="AD22" s="26"/>
      <c r="AE22" s="26"/>
      <c r="AF22" s="26"/>
      <c r="AG22" s="26"/>
      <c r="AH22" s="27"/>
      <c r="AI22" s="58"/>
      <c r="AJ22" s="23"/>
      <c r="AK22" s="23"/>
      <c r="AL22" s="23"/>
    </row>
    <row r="23" spans="1:38" x14ac:dyDescent="0.25">
      <c r="A23" s="28">
        <v>14</v>
      </c>
      <c r="B23" s="28">
        <f>IFERROR(INDEX(Data_Siswa[NIS],MATCH(CONCATENATE($W$3,"-",$A23),Data_Siswa[SUMBER],0),1),"")</f>
        <v>102425481</v>
      </c>
      <c r="C23" s="29" t="str">
        <f>IFERROR(INDEX(Data_Siswa[Nama],MATCH(CONCATENATE($W$3,"-",$A23),Data_Siswa[SUMBER],0),1),"")</f>
        <v>INKI NADIN DAMAYANTI</v>
      </c>
      <c r="D23" s="50" t="str">
        <f>IFERROR(INDEX(Data_Siswa[L/P],MATCH(CONCATENATE($W$3,"-",$A23),Data_Siswa[SUMBER],0),1),"")</f>
        <v>P</v>
      </c>
      <c r="E23" s="30"/>
      <c r="F23" s="31"/>
      <c r="G23" s="31"/>
      <c r="H23" s="32"/>
      <c r="I23" s="30"/>
      <c r="J23" s="31"/>
      <c r="K23" s="31"/>
      <c r="L23" s="32"/>
      <c r="M23" s="30"/>
      <c r="N23" s="31"/>
      <c r="O23" s="31"/>
      <c r="P23" s="32"/>
      <c r="Q23" s="30"/>
      <c r="R23" s="31"/>
      <c r="S23" s="31"/>
      <c r="T23" s="32"/>
      <c r="U23" s="30"/>
      <c r="V23" s="31"/>
      <c r="W23" s="31"/>
      <c r="X23" s="32"/>
      <c r="Y23" s="30"/>
      <c r="Z23" s="31"/>
      <c r="AA23" s="31"/>
      <c r="AB23" s="32"/>
      <c r="AC23" s="30"/>
      <c r="AD23" s="31"/>
      <c r="AE23" s="31"/>
      <c r="AF23" s="31"/>
      <c r="AG23" s="31"/>
      <c r="AH23" s="32"/>
      <c r="AI23" s="59"/>
      <c r="AJ23" s="28"/>
      <c r="AK23" s="28"/>
      <c r="AL23" s="28"/>
    </row>
    <row r="24" spans="1:38" x14ac:dyDescent="0.25">
      <c r="A24" s="33">
        <v>15</v>
      </c>
      <c r="B24" s="33">
        <f>IFERROR(INDEX(Data_Siswa[NIS],MATCH(CONCATENATE($W$3,"-",$A24),Data_Siswa[SUMBER],0),1),"")</f>
        <v>102425482</v>
      </c>
      <c r="C24" s="34" t="str">
        <f>IFERROR(INDEX(Data_Siswa[Nama],MATCH(CONCATENATE($W$3,"-",$A24),Data_Siswa[SUMBER],0),1),"")</f>
        <v>KARLINA</v>
      </c>
      <c r="D24" s="51" t="str">
        <f>IFERROR(INDEX(Data_Siswa[L/P],MATCH(CONCATENATE($W$3,"-",$A24),Data_Siswa[SUMBER],0),1),"")</f>
        <v>P</v>
      </c>
      <c r="E24" s="35"/>
      <c r="F24" s="36"/>
      <c r="G24" s="36"/>
      <c r="H24" s="37"/>
      <c r="I24" s="35"/>
      <c r="J24" s="36"/>
      <c r="K24" s="36"/>
      <c r="L24" s="37"/>
      <c r="M24" s="35"/>
      <c r="N24" s="36"/>
      <c r="O24" s="36"/>
      <c r="P24" s="37"/>
      <c r="Q24" s="35"/>
      <c r="R24" s="36"/>
      <c r="S24" s="36"/>
      <c r="T24" s="37"/>
      <c r="U24" s="35"/>
      <c r="V24" s="36"/>
      <c r="W24" s="36"/>
      <c r="X24" s="37"/>
      <c r="Y24" s="35"/>
      <c r="Z24" s="36"/>
      <c r="AA24" s="36"/>
      <c r="AB24" s="37"/>
      <c r="AC24" s="35"/>
      <c r="AD24" s="36"/>
      <c r="AE24" s="36"/>
      <c r="AF24" s="36"/>
      <c r="AG24" s="36"/>
      <c r="AH24" s="37"/>
      <c r="AI24" s="60"/>
      <c r="AJ24" s="33"/>
      <c r="AK24" s="33"/>
      <c r="AL24" s="33"/>
    </row>
    <row r="25" spans="1:38" x14ac:dyDescent="0.25">
      <c r="A25" s="38">
        <v>16</v>
      </c>
      <c r="B25" s="38">
        <f>IFERROR(INDEX(Data_Siswa[NIS],MATCH(CONCATENATE($W$3,"-",$A25),Data_Siswa[SUMBER],0),1),"")</f>
        <v>102425483</v>
      </c>
      <c r="C25" s="39" t="str">
        <f>IFERROR(INDEX(Data_Siswa[Nama],MATCH(CONCATENATE($W$3,"-",$A25),Data_Siswa[SUMBER],0),1),"")</f>
        <v>KEYZA JULIAN RAHMAYANTI</v>
      </c>
      <c r="D25" s="52" t="str">
        <f>IFERROR(INDEX(Data_Siswa[L/P],MATCH(CONCATENATE($W$3,"-",$A25),Data_Siswa[SUMBER],0),1),"")</f>
        <v>P</v>
      </c>
      <c r="E25" s="40"/>
      <c r="F25" s="41"/>
      <c r="G25" s="41"/>
      <c r="H25" s="42"/>
      <c r="I25" s="40"/>
      <c r="J25" s="41"/>
      <c r="K25" s="41"/>
      <c r="L25" s="42"/>
      <c r="M25" s="40"/>
      <c r="N25" s="41"/>
      <c r="O25" s="41"/>
      <c r="P25" s="42"/>
      <c r="Q25" s="40"/>
      <c r="R25" s="41"/>
      <c r="S25" s="41"/>
      <c r="T25" s="42"/>
      <c r="U25" s="40"/>
      <c r="V25" s="41"/>
      <c r="W25" s="41"/>
      <c r="X25" s="42"/>
      <c r="Y25" s="40"/>
      <c r="Z25" s="41"/>
      <c r="AA25" s="41"/>
      <c r="AB25" s="42"/>
      <c r="AC25" s="40"/>
      <c r="AD25" s="41"/>
      <c r="AE25" s="41"/>
      <c r="AF25" s="41"/>
      <c r="AG25" s="41"/>
      <c r="AH25" s="42"/>
      <c r="AI25" s="61"/>
      <c r="AJ25" s="38"/>
      <c r="AK25" s="38"/>
      <c r="AL25" s="38"/>
    </row>
    <row r="26" spans="1:38" x14ac:dyDescent="0.25">
      <c r="A26" s="23">
        <v>17</v>
      </c>
      <c r="B26" s="23">
        <f>IFERROR(INDEX(Data_Siswa[NIS],MATCH(CONCATENATE($W$3,"-",$A26),Data_Siswa[SUMBER],0),1),"")</f>
        <v>102425484</v>
      </c>
      <c r="C26" s="24" t="str">
        <f>IFERROR(INDEX(Data_Siswa[Nama],MATCH(CONCATENATE($W$3,"-",$A26),Data_Siswa[SUMBER],0),1),"")</f>
        <v>MEY ANJANI</v>
      </c>
      <c r="D26" s="49" t="str">
        <f>IFERROR(INDEX(Data_Siswa[L/P],MATCH(CONCATENATE($W$3,"-",$A26),Data_Siswa[SUMBER],0),1),"")</f>
        <v>P</v>
      </c>
      <c r="E26" s="25"/>
      <c r="F26" s="26"/>
      <c r="G26" s="26"/>
      <c r="H26" s="27"/>
      <c r="I26" s="25"/>
      <c r="J26" s="26"/>
      <c r="K26" s="26"/>
      <c r="L26" s="27"/>
      <c r="M26" s="25"/>
      <c r="N26" s="26"/>
      <c r="O26" s="26"/>
      <c r="P26" s="27"/>
      <c r="Q26" s="25"/>
      <c r="R26" s="26"/>
      <c r="S26" s="26"/>
      <c r="T26" s="27"/>
      <c r="U26" s="25"/>
      <c r="V26" s="26"/>
      <c r="W26" s="26"/>
      <c r="X26" s="27"/>
      <c r="Y26" s="25"/>
      <c r="Z26" s="26"/>
      <c r="AA26" s="26"/>
      <c r="AB26" s="27"/>
      <c r="AC26" s="25"/>
      <c r="AD26" s="26"/>
      <c r="AE26" s="26"/>
      <c r="AF26" s="26"/>
      <c r="AG26" s="26"/>
      <c r="AH26" s="27"/>
      <c r="AI26" s="58"/>
      <c r="AJ26" s="23"/>
      <c r="AK26" s="23"/>
      <c r="AL26" s="23"/>
    </row>
    <row r="27" spans="1:38" x14ac:dyDescent="0.25">
      <c r="A27" s="28">
        <v>18</v>
      </c>
      <c r="B27" s="28">
        <f>IFERROR(INDEX(Data_Siswa[NIS],MATCH(CONCATENATE($W$3,"-",$A27),Data_Siswa[SUMBER],0),1),"")</f>
        <v>102425485</v>
      </c>
      <c r="C27" s="29" t="str">
        <f>IFERROR(INDEX(Data_Siswa[Nama],MATCH(CONCATENATE($W$3,"-",$A27),Data_Siswa[SUMBER],0),1),"")</f>
        <v>MOHAMAD NOVAL FIRJATULLAH</v>
      </c>
      <c r="D27" s="50" t="str">
        <f>IFERROR(INDEX(Data_Siswa[L/P],MATCH(CONCATENATE($W$3,"-",$A27),Data_Siswa[SUMBER],0),1),"")</f>
        <v>L</v>
      </c>
      <c r="E27" s="30"/>
      <c r="F27" s="31"/>
      <c r="G27" s="31"/>
      <c r="H27" s="32"/>
      <c r="I27" s="30"/>
      <c r="J27" s="31"/>
      <c r="K27" s="31"/>
      <c r="L27" s="32"/>
      <c r="M27" s="30"/>
      <c r="N27" s="31"/>
      <c r="O27" s="31"/>
      <c r="P27" s="32"/>
      <c r="Q27" s="30"/>
      <c r="R27" s="31"/>
      <c r="S27" s="31"/>
      <c r="T27" s="32"/>
      <c r="U27" s="30"/>
      <c r="V27" s="31"/>
      <c r="W27" s="31"/>
      <c r="X27" s="32"/>
      <c r="Y27" s="30"/>
      <c r="Z27" s="31"/>
      <c r="AA27" s="31"/>
      <c r="AB27" s="32"/>
      <c r="AC27" s="30"/>
      <c r="AD27" s="31"/>
      <c r="AE27" s="31"/>
      <c r="AF27" s="31"/>
      <c r="AG27" s="31"/>
      <c r="AH27" s="32"/>
      <c r="AI27" s="59"/>
      <c r="AJ27" s="28"/>
      <c r="AK27" s="28"/>
      <c r="AL27" s="28"/>
    </row>
    <row r="28" spans="1:38" x14ac:dyDescent="0.25">
      <c r="A28" s="33">
        <v>19</v>
      </c>
      <c r="B28" s="33">
        <f>IFERROR(INDEX(Data_Siswa[NIS],MATCH(CONCATENATE($W$3,"-",$A28),Data_Siswa[SUMBER],0),1),"")</f>
        <v>102425486</v>
      </c>
      <c r="C28" s="34" t="str">
        <f>IFERROR(INDEX(Data_Siswa[Nama],MATCH(CONCATENATE($W$3,"-",$A28),Data_Siswa[SUMBER],0),1),"")</f>
        <v>MOHAMAD RAFKA JUNIAR</v>
      </c>
      <c r="D28" s="51" t="str">
        <f>IFERROR(INDEX(Data_Siswa[L/P],MATCH(CONCATENATE($W$3,"-",$A28),Data_Siswa[SUMBER],0),1),"")</f>
        <v>L</v>
      </c>
      <c r="E28" s="35"/>
      <c r="F28" s="36"/>
      <c r="G28" s="36"/>
      <c r="H28" s="37"/>
      <c r="I28" s="35"/>
      <c r="J28" s="36"/>
      <c r="K28" s="36"/>
      <c r="L28" s="37"/>
      <c r="M28" s="35"/>
      <c r="N28" s="36"/>
      <c r="O28" s="36"/>
      <c r="P28" s="37"/>
      <c r="Q28" s="35"/>
      <c r="R28" s="36"/>
      <c r="S28" s="36"/>
      <c r="T28" s="37"/>
      <c r="U28" s="35"/>
      <c r="V28" s="36"/>
      <c r="W28" s="36"/>
      <c r="X28" s="37"/>
      <c r="Y28" s="35"/>
      <c r="Z28" s="36"/>
      <c r="AA28" s="36"/>
      <c r="AB28" s="37"/>
      <c r="AC28" s="35"/>
      <c r="AD28" s="36"/>
      <c r="AE28" s="36"/>
      <c r="AF28" s="36"/>
      <c r="AG28" s="36"/>
      <c r="AH28" s="37"/>
      <c r="AI28" s="60"/>
      <c r="AJ28" s="33"/>
      <c r="AK28" s="33"/>
      <c r="AL28" s="33"/>
    </row>
    <row r="29" spans="1:38" x14ac:dyDescent="0.25">
      <c r="A29" s="38">
        <v>20</v>
      </c>
      <c r="B29" s="38">
        <f>IFERROR(INDEX(Data_Siswa[NIS],MATCH(CONCATENATE($W$3,"-",$A29),Data_Siswa[SUMBER],0),1),"")</f>
        <v>102425487</v>
      </c>
      <c r="C29" s="39" t="str">
        <f>IFERROR(INDEX(Data_Siswa[Nama],MATCH(CONCATENATE($W$3,"-",$A29),Data_Siswa[SUMBER],0),1),"")</f>
        <v>MUAYAD</v>
      </c>
      <c r="D29" s="52" t="str">
        <f>IFERROR(INDEX(Data_Siswa[L/P],MATCH(CONCATENATE($W$3,"-",$A29),Data_Siswa[SUMBER],0),1),"")</f>
        <v>L</v>
      </c>
      <c r="E29" s="40"/>
      <c r="F29" s="41"/>
      <c r="G29" s="41"/>
      <c r="H29" s="42"/>
      <c r="I29" s="40"/>
      <c r="J29" s="41"/>
      <c r="K29" s="41"/>
      <c r="L29" s="42"/>
      <c r="M29" s="40"/>
      <c r="N29" s="41"/>
      <c r="O29" s="41"/>
      <c r="P29" s="42"/>
      <c r="Q29" s="40"/>
      <c r="R29" s="41"/>
      <c r="S29" s="41"/>
      <c r="T29" s="42"/>
      <c r="U29" s="40"/>
      <c r="V29" s="41"/>
      <c r="W29" s="41"/>
      <c r="X29" s="42"/>
      <c r="Y29" s="40"/>
      <c r="Z29" s="41"/>
      <c r="AA29" s="41"/>
      <c r="AB29" s="42"/>
      <c r="AC29" s="40"/>
      <c r="AD29" s="41"/>
      <c r="AE29" s="41"/>
      <c r="AF29" s="41"/>
      <c r="AG29" s="41"/>
      <c r="AH29" s="42"/>
      <c r="AI29" s="61"/>
      <c r="AJ29" s="38"/>
      <c r="AK29" s="38"/>
      <c r="AL29" s="38"/>
    </row>
    <row r="30" spans="1:38" x14ac:dyDescent="0.25">
      <c r="A30" s="23">
        <v>21</v>
      </c>
      <c r="B30" s="23">
        <f>IFERROR(INDEX(Data_Siswa[NIS],MATCH(CONCATENATE($W$3,"-",$A30),Data_Siswa[SUMBER],0),1),"")</f>
        <v>102425488</v>
      </c>
      <c r="C30" s="24" t="str">
        <f>IFERROR(INDEX(Data_Siswa[Nama],MATCH(CONCATENATE($W$3,"-",$A30),Data_Siswa[SUMBER],0),1),"")</f>
        <v>MUHAMAD ADITYA PRATAMA</v>
      </c>
      <c r="D30" s="49" t="str">
        <f>IFERROR(INDEX(Data_Siswa[L/P],MATCH(CONCATENATE($W$3,"-",$A30),Data_Siswa[SUMBER],0),1),"")</f>
        <v>L</v>
      </c>
      <c r="E30" s="25"/>
      <c r="F30" s="26"/>
      <c r="G30" s="26"/>
      <c r="H30" s="27"/>
      <c r="I30" s="25"/>
      <c r="J30" s="26"/>
      <c r="K30" s="26"/>
      <c r="L30" s="27"/>
      <c r="M30" s="25"/>
      <c r="N30" s="26"/>
      <c r="O30" s="26"/>
      <c r="P30" s="27"/>
      <c r="Q30" s="25"/>
      <c r="R30" s="26"/>
      <c r="S30" s="26"/>
      <c r="T30" s="27"/>
      <c r="U30" s="25"/>
      <c r="V30" s="26"/>
      <c r="W30" s="26"/>
      <c r="X30" s="27"/>
      <c r="Y30" s="25"/>
      <c r="Z30" s="26"/>
      <c r="AA30" s="26"/>
      <c r="AB30" s="27"/>
      <c r="AC30" s="25"/>
      <c r="AD30" s="26"/>
      <c r="AE30" s="26"/>
      <c r="AF30" s="26"/>
      <c r="AG30" s="26"/>
      <c r="AH30" s="27"/>
      <c r="AI30" s="58"/>
      <c r="AJ30" s="23"/>
      <c r="AK30" s="23"/>
      <c r="AL30" s="23"/>
    </row>
    <row r="31" spans="1:38" x14ac:dyDescent="0.25">
      <c r="A31" s="28">
        <v>22</v>
      </c>
      <c r="B31" s="28">
        <f>IFERROR(INDEX(Data_Siswa[NIS],MATCH(CONCATENATE($W$3,"-",$A31),Data_Siswa[SUMBER],0),1),"")</f>
        <v>102425489</v>
      </c>
      <c r="C31" s="29" t="str">
        <f>IFERROR(INDEX(Data_Siswa[Nama],MATCH(CONCATENATE($W$3,"-",$A31),Data_Siswa[SUMBER],0),1),"")</f>
        <v>MUHAMAD DAFFA RIZKY FAUZAN</v>
      </c>
      <c r="D31" s="50" t="str">
        <f>IFERROR(INDEX(Data_Siswa[L/P],MATCH(CONCATENATE($W$3,"-",$A31),Data_Siswa[SUMBER],0),1),"")</f>
        <v>L</v>
      </c>
      <c r="E31" s="30"/>
      <c r="F31" s="31"/>
      <c r="G31" s="31"/>
      <c r="H31" s="32"/>
      <c r="I31" s="30"/>
      <c r="J31" s="31"/>
      <c r="K31" s="31"/>
      <c r="L31" s="32"/>
      <c r="M31" s="30"/>
      <c r="N31" s="31"/>
      <c r="O31" s="31"/>
      <c r="P31" s="32"/>
      <c r="Q31" s="30"/>
      <c r="R31" s="31"/>
      <c r="S31" s="31"/>
      <c r="T31" s="32"/>
      <c r="U31" s="30"/>
      <c r="V31" s="31"/>
      <c r="W31" s="31"/>
      <c r="X31" s="32"/>
      <c r="Y31" s="30"/>
      <c r="Z31" s="31"/>
      <c r="AA31" s="31"/>
      <c r="AB31" s="32"/>
      <c r="AC31" s="30"/>
      <c r="AD31" s="31"/>
      <c r="AE31" s="31"/>
      <c r="AF31" s="31"/>
      <c r="AG31" s="31"/>
      <c r="AH31" s="32"/>
      <c r="AI31" s="59"/>
      <c r="AJ31" s="28"/>
      <c r="AK31" s="28"/>
      <c r="AL31" s="28"/>
    </row>
    <row r="32" spans="1:38" x14ac:dyDescent="0.25">
      <c r="A32" s="33">
        <v>23</v>
      </c>
      <c r="B32" s="33">
        <f>IFERROR(INDEX(Data_Siswa[NIS],MATCH(CONCATENATE($W$3,"-",$A32),Data_Siswa[SUMBER],0),1),"")</f>
        <v>102425490</v>
      </c>
      <c r="C32" s="34" t="str">
        <f>IFERROR(INDEX(Data_Siswa[Nama],MATCH(CONCATENATE($W$3,"-",$A32),Data_Siswa[SUMBER],0),1),"")</f>
        <v>MUHAMMAD DAFFI</v>
      </c>
      <c r="D32" s="51" t="str">
        <f>IFERROR(INDEX(Data_Siswa[L/P],MATCH(CONCATENATE($W$3,"-",$A32),Data_Siswa[SUMBER],0),1),"")</f>
        <v>L</v>
      </c>
      <c r="E32" s="35"/>
      <c r="F32" s="36"/>
      <c r="G32" s="36"/>
      <c r="H32" s="37"/>
      <c r="I32" s="35"/>
      <c r="J32" s="36"/>
      <c r="K32" s="36"/>
      <c r="L32" s="37"/>
      <c r="M32" s="35"/>
      <c r="N32" s="36"/>
      <c r="O32" s="36"/>
      <c r="P32" s="37"/>
      <c r="Q32" s="35"/>
      <c r="R32" s="36"/>
      <c r="S32" s="36"/>
      <c r="T32" s="37"/>
      <c r="U32" s="35"/>
      <c r="V32" s="36"/>
      <c r="W32" s="36"/>
      <c r="X32" s="37"/>
      <c r="Y32" s="35"/>
      <c r="Z32" s="36"/>
      <c r="AA32" s="36"/>
      <c r="AB32" s="37"/>
      <c r="AC32" s="35"/>
      <c r="AD32" s="36"/>
      <c r="AE32" s="36"/>
      <c r="AF32" s="36"/>
      <c r="AG32" s="36"/>
      <c r="AH32" s="37"/>
      <c r="AI32" s="60"/>
      <c r="AJ32" s="33"/>
      <c r="AK32" s="33"/>
      <c r="AL32" s="33"/>
    </row>
    <row r="33" spans="1:38" x14ac:dyDescent="0.25">
      <c r="A33" s="38">
        <v>24</v>
      </c>
      <c r="B33" s="38">
        <f>IFERROR(INDEX(Data_Siswa[NIS],MATCH(CONCATENATE($W$3,"-",$A33),Data_Siswa[SUMBER],0),1),"")</f>
        <v>102425491</v>
      </c>
      <c r="C33" s="39" t="str">
        <f>IFERROR(INDEX(Data_Siswa[Nama],MATCH(CONCATENATE($W$3,"-",$A33),Data_Siswa[SUMBER],0),1),"")</f>
        <v>MUHAMMAD FICKY ARDIANSYAH</v>
      </c>
      <c r="D33" s="52" t="str">
        <f>IFERROR(INDEX(Data_Siswa[L/P],MATCH(CONCATENATE($W$3,"-",$A33),Data_Siswa[SUMBER],0),1),"")</f>
        <v>L</v>
      </c>
      <c r="E33" s="40"/>
      <c r="F33" s="41"/>
      <c r="G33" s="41"/>
      <c r="H33" s="42"/>
      <c r="I33" s="40"/>
      <c r="J33" s="41"/>
      <c r="K33" s="41"/>
      <c r="L33" s="42"/>
      <c r="M33" s="40"/>
      <c r="N33" s="41"/>
      <c r="O33" s="41"/>
      <c r="P33" s="42"/>
      <c r="Q33" s="40"/>
      <c r="R33" s="41"/>
      <c r="S33" s="41"/>
      <c r="T33" s="42"/>
      <c r="U33" s="40"/>
      <c r="V33" s="41"/>
      <c r="W33" s="41"/>
      <c r="X33" s="42"/>
      <c r="Y33" s="40"/>
      <c r="Z33" s="41"/>
      <c r="AA33" s="41"/>
      <c r="AB33" s="42"/>
      <c r="AC33" s="40"/>
      <c r="AD33" s="41"/>
      <c r="AE33" s="41"/>
      <c r="AF33" s="41"/>
      <c r="AG33" s="41"/>
      <c r="AH33" s="42"/>
      <c r="AI33" s="61"/>
      <c r="AJ33" s="38"/>
      <c r="AK33" s="38"/>
      <c r="AL33" s="38"/>
    </row>
    <row r="34" spans="1:38" x14ac:dyDescent="0.25">
      <c r="A34" s="23">
        <v>25</v>
      </c>
      <c r="B34" s="23">
        <f>IFERROR(INDEX(Data_Siswa[NIS],MATCH(CONCATENATE($W$3,"-",$A34),Data_Siswa[SUMBER],0),1),"")</f>
        <v>102425492</v>
      </c>
      <c r="C34" s="24" t="str">
        <f>IFERROR(INDEX(Data_Siswa[Nama],MATCH(CONCATENATE($W$3,"-",$A34),Data_Siswa[SUMBER],0),1),"")</f>
        <v>NABILA SINTIA MAHARANI</v>
      </c>
      <c r="D34" s="49" t="str">
        <f>IFERROR(INDEX(Data_Siswa[L/P],MATCH(CONCATENATE($W$3,"-",$A34),Data_Siswa[SUMBER],0),1),"")</f>
        <v>P</v>
      </c>
      <c r="E34" s="25"/>
      <c r="F34" s="26"/>
      <c r="G34" s="26"/>
      <c r="H34" s="27"/>
      <c r="I34" s="25"/>
      <c r="J34" s="26"/>
      <c r="K34" s="26"/>
      <c r="L34" s="27"/>
      <c r="M34" s="25"/>
      <c r="N34" s="26"/>
      <c r="O34" s="26"/>
      <c r="P34" s="27"/>
      <c r="Q34" s="25"/>
      <c r="R34" s="26"/>
      <c r="S34" s="26"/>
      <c r="T34" s="27"/>
      <c r="U34" s="25"/>
      <c r="V34" s="26"/>
      <c r="W34" s="26"/>
      <c r="X34" s="27"/>
      <c r="Y34" s="25"/>
      <c r="Z34" s="26"/>
      <c r="AA34" s="26"/>
      <c r="AB34" s="27"/>
      <c r="AC34" s="25"/>
      <c r="AD34" s="26"/>
      <c r="AE34" s="26"/>
      <c r="AF34" s="26"/>
      <c r="AG34" s="26"/>
      <c r="AH34" s="27"/>
      <c r="AI34" s="58"/>
      <c r="AJ34" s="23"/>
      <c r="AK34" s="23"/>
      <c r="AL34" s="23"/>
    </row>
    <row r="35" spans="1:38" x14ac:dyDescent="0.25">
      <c r="A35" s="28">
        <v>26</v>
      </c>
      <c r="B35" s="28">
        <f>IFERROR(INDEX(Data_Siswa[NIS],MATCH(CONCATENATE($W$3,"-",$A35),Data_Siswa[SUMBER],0),1),"")</f>
        <v>102425493</v>
      </c>
      <c r="C35" s="29" t="str">
        <f>IFERROR(INDEX(Data_Siswa[Nama],MATCH(CONCATENATE($W$3,"-",$A35),Data_Siswa[SUMBER],0),1),"")</f>
        <v>NELA AMALIA</v>
      </c>
      <c r="D35" s="50" t="str">
        <f>IFERROR(INDEX(Data_Siswa[L/P],MATCH(CONCATENATE($W$3,"-",$A35),Data_Siswa[SUMBER],0),1),"")</f>
        <v>P</v>
      </c>
      <c r="E35" s="30"/>
      <c r="F35" s="31"/>
      <c r="G35" s="31"/>
      <c r="H35" s="32"/>
      <c r="I35" s="30"/>
      <c r="J35" s="31"/>
      <c r="K35" s="31"/>
      <c r="L35" s="32"/>
      <c r="M35" s="30"/>
      <c r="N35" s="31"/>
      <c r="O35" s="31"/>
      <c r="P35" s="32"/>
      <c r="Q35" s="30"/>
      <c r="R35" s="31"/>
      <c r="S35" s="31"/>
      <c r="T35" s="32"/>
      <c r="U35" s="30"/>
      <c r="V35" s="31"/>
      <c r="W35" s="31"/>
      <c r="X35" s="32"/>
      <c r="Y35" s="30"/>
      <c r="Z35" s="31"/>
      <c r="AA35" s="31"/>
      <c r="AB35" s="32"/>
      <c r="AC35" s="30"/>
      <c r="AD35" s="31"/>
      <c r="AE35" s="31"/>
      <c r="AF35" s="31"/>
      <c r="AG35" s="31"/>
      <c r="AH35" s="32"/>
      <c r="AI35" s="59"/>
      <c r="AJ35" s="28"/>
      <c r="AK35" s="28"/>
      <c r="AL35" s="28"/>
    </row>
    <row r="36" spans="1:38" x14ac:dyDescent="0.25">
      <c r="A36" s="33">
        <v>27</v>
      </c>
      <c r="B36" s="33">
        <f>IFERROR(INDEX(Data_Siswa[NIS],MATCH(CONCATENATE($W$3,"-",$A36),Data_Siswa[SUMBER],0),1),"")</f>
        <v>102425494</v>
      </c>
      <c r="C36" s="34" t="str">
        <f>IFERROR(INDEX(Data_Siswa[Nama],MATCH(CONCATENATE($W$3,"-",$A36),Data_Siswa[SUMBER],0),1),"")</f>
        <v>PUTRI JULIANI AI DINIYAH</v>
      </c>
      <c r="D36" s="51" t="str">
        <f>IFERROR(INDEX(Data_Siswa[L/P],MATCH(CONCATENATE($W$3,"-",$A36),Data_Siswa[SUMBER],0),1),"")</f>
        <v>P</v>
      </c>
      <c r="E36" s="35"/>
      <c r="F36" s="36"/>
      <c r="G36" s="36"/>
      <c r="H36" s="37"/>
      <c r="I36" s="35"/>
      <c r="J36" s="36"/>
      <c r="K36" s="36"/>
      <c r="L36" s="37"/>
      <c r="M36" s="35"/>
      <c r="N36" s="36"/>
      <c r="O36" s="36"/>
      <c r="P36" s="37"/>
      <c r="Q36" s="35"/>
      <c r="R36" s="36"/>
      <c r="S36" s="36"/>
      <c r="T36" s="37"/>
      <c r="U36" s="35"/>
      <c r="V36" s="36"/>
      <c r="W36" s="36"/>
      <c r="X36" s="37"/>
      <c r="Y36" s="35"/>
      <c r="Z36" s="36"/>
      <c r="AA36" s="36"/>
      <c r="AB36" s="37"/>
      <c r="AC36" s="35"/>
      <c r="AD36" s="36"/>
      <c r="AE36" s="36"/>
      <c r="AF36" s="36"/>
      <c r="AG36" s="36"/>
      <c r="AH36" s="37"/>
      <c r="AI36" s="60"/>
      <c r="AJ36" s="33"/>
      <c r="AK36" s="33"/>
      <c r="AL36" s="33"/>
    </row>
    <row r="37" spans="1:38" x14ac:dyDescent="0.25">
      <c r="A37" s="38">
        <v>28</v>
      </c>
      <c r="B37" s="38">
        <f>IFERROR(INDEX(Data_Siswa[NIS],MATCH(CONCATENATE($W$3,"-",$A37),Data_Siswa[SUMBER],0),1),"")</f>
        <v>102425495</v>
      </c>
      <c r="C37" s="39" t="str">
        <f>IFERROR(INDEX(Data_Siswa[Nama],MATCH(CONCATENATE($W$3,"-",$A37),Data_Siswa[SUMBER],0),1),"")</f>
        <v>RADIT MAULANA ALFARIZQI</v>
      </c>
      <c r="D37" s="52" t="str">
        <f>IFERROR(INDEX(Data_Siswa[L/P],MATCH(CONCATENATE($W$3,"-",$A37),Data_Siswa[SUMBER],0),1),"")</f>
        <v>L</v>
      </c>
      <c r="E37" s="40"/>
      <c r="F37" s="41"/>
      <c r="G37" s="41"/>
      <c r="H37" s="42"/>
      <c r="I37" s="40"/>
      <c r="J37" s="41"/>
      <c r="K37" s="41"/>
      <c r="L37" s="42"/>
      <c r="M37" s="40"/>
      <c r="N37" s="41"/>
      <c r="O37" s="41"/>
      <c r="P37" s="42"/>
      <c r="Q37" s="40"/>
      <c r="R37" s="41"/>
      <c r="S37" s="41"/>
      <c r="T37" s="42"/>
      <c r="U37" s="40"/>
      <c r="V37" s="41"/>
      <c r="W37" s="41"/>
      <c r="X37" s="42"/>
      <c r="Y37" s="40"/>
      <c r="Z37" s="41"/>
      <c r="AA37" s="41"/>
      <c r="AB37" s="42"/>
      <c r="AC37" s="40"/>
      <c r="AD37" s="41"/>
      <c r="AE37" s="41"/>
      <c r="AF37" s="41"/>
      <c r="AG37" s="41"/>
      <c r="AH37" s="42"/>
      <c r="AI37" s="61"/>
      <c r="AJ37" s="38"/>
      <c r="AK37" s="38"/>
      <c r="AL37" s="38"/>
    </row>
    <row r="38" spans="1:38" x14ac:dyDescent="0.25">
      <c r="A38" s="23">
        <v>29</v>
      </c>
      <c r="B38" s="23">
        <f>IFERROR(INDEX(Data_Siswa[NIS],MATCH(CONCATENATE($W$3,"-",$A38),Data_Siswa[SUMBER],0),1),"")</f>
        <v>102425496</v>
      </c>
      <c r="C38" s="24" t="str">
        <f>IFERROR(INDEX(Data_Siswa[Nama],MATCH(CONCATENATE($W$3,"-",$A38),Data_Siswa[SUMBER],0),1),"")</f>
        <v>REGA</v>
      </c>
      <c r="D38" s="49" t="str">
        <f>IFERROR(INDEX(Data_Siswa[L/P],MATCH(CONCATENATE($W$3,"-",$A38),Data_Siswa[SUMBER],0),1),"")</f>
        <v>L</v>
      </c>
      <c r="E38" s="25"/>
      <c r="F38" s="26"/>
      <c r="G38" s="26"/>
      <c r="H38" s="27"/>
      <c r="I38" s="25"/>
      <c r="J38" s="26"/>
      <c r="K38" s="26"/>
      <c r="L38" s="27"/>
      <c r="M38" s="25"/>
      <c r="N38" s="26"/>
      <c r="O38" s="26"/>
      <c r="P38" s="27"/>
      <c r="Q38" s="25"/>
      <c r="R38" s="26"/>
      <c r="S38" s="26"/>
      <c r="T38" s="27"/>
      <c r="U38" s="25"/>
      <c r="V38" s="26"/>
      <c r="W38" s="26"/>
      <c r="X38" s="27"/>
      <c r="Y38" s="25"/>
      <c r="Z38" s="26"/>
      <c r="AA38" s="26"/>
      <c r="AB38" s="27"/>
      <c r="AC38" s="25"/>
      <c r="AD38" s="26"/>
      <c r="AE38" s="26"/>
      <c r="AF38" s="26"/>
      <c r="AG38" s="26"/>
      <c r="AH38" s="27"/>
      <c r="AI38" s="58"/>
      <c r="AJ38" s="23"/>
      <c r="AK38" s="23"/>
      <c r="AL38" s="23"/>
    </row>
    <row r="39" spans="1:38" x14ac:dyDescent="0.25">
      <c r="A39" s="28">
        <v>30</v>
      </c>
      <c r="B39" s="28">
        <f>IFERROR(INDEX(Data_Siswa[NIS],MATCH(CONCATENATE($W$3,"-",$A39),Data_Siswa[SUMBER],0),1),"")</f>
        <v>102425497</v>
      </c>
      <c r="C39" s="29" t="str">
        <f>IFERROR(INDEX(Data_Siswa[Nama],MATCH(CONCATENATE($W$3,"-",$A39),Data_Siswa[SUMBER],0),1),"")</f>
        <v>RIDWAN NUWLOH</v>
      </c>
      <c r="D39" s="50" t="str">
        <f>IFERROR(INDEX(Data_Siswa[L/P],MATCH(CONCATENATE($W$3,"-",$A39),Data_Siswa[SUMBER],0),1),"")</f>
        <v>L</v>
      </c>
      <c r="E39" s="30"/>
      <c r="F39" s="31"/>
      <c r="G39" s="31"/>
      <c r="H39" s="32"/>
      <c r="I39" s="30"/>
      <c r="J39" s="31"/>
      <c r="K39" s="31"/>
      <c r="L39" s="32"/>
      <c r="M39" s="30"/>
      <c r="N39" s="31"/>
      <c r="O39" s="31"/>
      <c r="P39" s="32"/>
      <c r="Q39" s="30"/>
      <c r="R39" s="31"/>
      <c r="S39" s="31"/>
      <c r="T39" s="32"/>
      <c r="U39" s="30"/>
      <c r="V39" s="31"/>
      <c r="W39" s="31"/>
      <c r="X39" s="32"/>
      <c r="Y39" s="30"/>
      <c r="Z39" s="31"/>
      <c r="AA39" s="31"/>
      <c r="AB39" s="32"/>
      <c r="AC39" s="30"/>
      <c r="AD39" s="31"/>
      <c r="AE39" s="31"/>
      <c r="AF39" s="31"/>
      <c r="AG39" s="31"/>
      <c r="AH39" s="32"/>
      <c r="AI39" s="59"/>
      <c r="AJ39" s="28"/>
      <c r="AK39" s="28"/>
      <c r="AL39" s="28"/>
    </row>
    <row r="40" spans="1:38" x14ac:dyDescent="0.25">
      <c r="A40" s="33">
        <v>31</v>
      </c>
      <c r="B40" s="33">
        <f>IFERROR(INDEX(Data_Siswa[NIS],MATCH(CONCATENATE($W$3,"-",$A40),Data_Siswa[SUMBER],0),1),"")</f>
        <v>102425498</v>
      </c>
      <c r="C40" s="34" t="str">
        <f>IFERROR(INDEX(Data_Siswa[Nama],MATCH(CONCATENATE($W$3,"-",$A40),Data_Siswa[SUMBER],0),1),"")</f>
        <v>RISTI FAUZIAH</v>
      </c>
      <c r="D40" s="51" t="str">
        <f>IFERROR(INDEX(Data_Siswa[L/P],MATCH(CONCATENATE($W$3,"-",$A40),Data_Siswa[SUMBER],0),1),"")</f>
        <v>P</v>
      </c>
      <c r="E40" s="35"/>
      <c r="F40" s="36"/>
      <c r="G40" s="36"/>
      <c r="H40" s="37"/>
      <c r="I40" s="35"/>
      <c r="J40" s="36"/>
      <c r="K40" s="36"/>
      <c r="L40" s="37"/>
      <c r="M40" s="35"/>
      <c r="N40" s="36"/>
      <c r="O40" s="36"/>
      <c r="P40" s="37"/>
      <c r="Q40" s="35"/>
      <c r="R40" s="36"/>
      <c r="S40" s="36"/>
      <c r="T40" s="37"/>
      <c r="U40" s="35"/>
      <c r="V40" s="36"/>
      <c r="W40" s="36"/>
      <c r="X40" s="37"/>
      <c r="Y40" s="35"/>
      <c r="Z40" s="36"/>
      <c r="AA40" s="36"/>
      <c r="AB40" s="37"/>
      <c r="AC40" s="35"/>
      <c r="AD40" s="36"/>
      <c r="AE40" s="36"/>
      <c r="AF40" s="36"/>
      <c r="AG40" s="36"/>
      <c r="AH40" s="37"/>
      <c r="AI40" s="60"/>
      <c r="AJ40" s="33"/>
      <c r="AK40" s="33"/>
      <c r="AL40" s="33"/>
    </row>
    <row r="41" spans="1:38" x14ac:dyDescent="0.25">
      <c r="A41" s="38">
        <v>32</v>
      </c>
      <c r="B41" s="38">
        <f>IFERROR(INDEX(Data_Siswa[NIS],MATCH(CONCATENATE($W$3,"-",$A41),Data_Siswa[SUMBER],0),1),"")</f>
        <v>102425499</v>
      </c>
      <c r="C41" s="39" t="str">
        <f>IFERROR(INDEX(Data_Siswa[Nama],MATCH(CONCATENATE($W$3,"-",$A41),Data_Siswa[SUMBER],0),1),"")</f>
        <v>RIZKY NUROHMAN</v>
      </c>
      <c r="D41" s="52" t="str">
        <f>IFERROR(INDEX(Data_Siswa[L/P],MATCH(CONCATENATE($W$3,"-",$A41),Data_Siswa[SUMBER],0),1),"")</f>
        <v>L</v>
      </c>
      <c r="E41" s="40"/>
      <c r="F41" s="41"/>
      <c r="G41" s="41"/>
      <c r="H41" s="42"/>
      <c r="I41" s="40"/>
      <c r="J41" s="41"/>
      <c r="K41" s="41"/>
      <c r="L41" s="42"/>
      <c r="M41" s="40"/>
      <c r="N41" s="41"/>
      <c r="O41" s="41"/>
      <c r="P41" s="42"/>
      <c r="Q41" s="40"/>
      <c r="R41" s="41"/>
      <c r="S41" s="41"/>
      <c r="T41" s="42"/>
      <c r="U41" s="40"/>
      <c r="V41" s="41"/>
      <c r="W41" s="41"/>
      <c r="X41" s="42"/>
      <c r="Y41" s="40"/>
      <c r="Z41" s="41"/>
      <c r="AA41" s="41"/>
      <c r="AB41" s="42"/>
      <c r="AC41" s="40"/>
      <c r="AD41" s="41"/>
      <c r="AE41" s="41"/>
      <c r="AF41" s="41"/>
      <c r="AG41" s="41"/>
      <c r="AH41" s="42"/>
      <c r="AI41" s="61"/>
      <c r="AJ41" s="38"/>
      <c r="AK41" s="38"/>
      <c r="AL41" s="38"/>
    </row>
    <row r="42" spans="1:38" x14ac:dyDescent="0.25">
      <c r="A42" s="23">
        <v>33</v>
      </c>
      <c r="B42" s="23">
        <f>IFERROR(INDEX(Data_Siswa[NIS],MATCH(CONCATENATE($W$3,"-",$A42),Data_Siswa[SUMBER],0),1),"")</f>
        <v>102425501</v>
      </c>
      <c r="C42" s="24" t="str">
        <f>IFERROR(INDEX(Data_Siswa[Nama],MATCH(CONCATENATE($W$3,"-",$A42),Data_Siswa[SUMBER],0),1),"")</f>
        <v>SHAFIRA FEBI ARYANTI</v>
      </c>
      <c r="D42" s="49" t="str">
        <f>IFERROR(INDEX(Data_Siswa[L/P],MATCH(CONCATENATE($W$3,"-",$A42),Data_Siswa[SUMBER],0),1),"")</f>
        <v>P</v>
      </c>
      <c r="E42" s="25"/>
      <c r="F42" s="26"/>
      <c r="G42" s="26"/>
      <c r="H42" s="27"/>
      <c r="I42" s="25"/>
      <c r="J42" s="26"/>
      <c r="K42" s="26"/>
      <c r="L42" s="27"/>
      <c r="M42" s="25"/>
      <c r="N42" s="26"/>
      <c r="O42" s="26"/>
      <c r="P42" s="27"/>
      <c r="Q42" s="25"/>
      <c r="R42" s="26"/>
      <c r="S42" s="26"/>
      <c r="T42" s="27"/>
      <c r="U42" s="25"/>
      <c r="V42" s="26"/>
      <c r="W42" s="26"/>
      <c r="X42" s="27"/>
      <c r="Y42" s="25"/>
      <c r="Z42" s="26"/>
      <c r="AA42" s="26"/>
      <c r="AB42" s="27"/>
      <c r="AC42" s="25"/>
      <c r="AD42" s="26"/>
      <c r="AE42" s="26"/>
      <c r="AF42" s="26"/>
      <c r="AG42" s="26"/>
      <c r="AH42" s="27"/>
      <c r="AI42" s="58"/>
      <c r="AJ42" s="23"/>
      <c r="AK42" s="23"/>
      <c r="AL42" s="23"/>
    </row>
    <row r="43" spans="1:38" x14ac:dyDescent="0.25">
      <c r="A43" s="28">
        <v>34</v>
      </c>
      <c r="B43" s="28">
        <f>IFERROR(INDEX(Data_Siswa[NIS],MATCH(CONCATENATE($W$3,"-",$A43),Data_Siswa[SUMBER],0),1),"")</f>
        <v>102425502</v>
      </c>
      <c r="C43" s="29" t="str">
        <f>IFERROR(INDEX(Data_Siswa[Nama],MATCH(CONCATENATE($W$3,"-",$A43),Data_Siswa[SUMBER],0),1),"")</f>
        <v>TIO SURYA PRATAMA</v>
      </c>
      <c r="D43" s="50" t="str">
        <f>IFERROR(INDEX(Data_Siswa[L/P],MATCH(CONCATENATE($W$3,"-",$A43),Data_Siswa[SUMBER],0),1),"")</f>
        <v>L</v>
      </c>
      <c r="E43" s="30"/>
      <c r="F43" s="31"/>
      <c r="G43" s="31"/>
      <c r="H43" s="32"/>
      <c r="I43" s="30"/>
      <c r="J43" s="31"/>
      <c r="K43" s="31"/>
      <c r="L43" s="32"/>
      <c r="M43" s="30"/>
      <c r="N43" s="31"/>
      <c r="O43" s="31"/>
      <c r="P43" s="32"/>
      <c r="Q43" s="30"/>
      <c r="R43" s="31"/>
      <c r="S43" s="31"/>
      <c r="T43" s="32"/>
      <c r="U43" s="30"/>
      <c r="V43" s="31"/>
      <c r="W43" s="31"/>
      <c r="X43" s="32"/>
      <c r="Y43" s="30"/>
      <c r="Z43" s="31"/>
      <c r="AA43" s="31"/>
      <c r="AB43" s="32"/>
      <c r="AC43" s="30"/>
      <c r="AD43" s="31"/>
      <c r="AE43" s="31"/>
      <c r="AF43" s="31"/>
      <c r="AG43" s="31"/>
      <c r="AH43" s="32"/>
      <c r="AI43" s="59"/>
      <c r="AJ43" s="28"/>
      <c r="AK43" s="28"/>
      <c r="AL43" s="28"/>
    </row>
    <row r="44" spans="1:38" x14ac:dyDescent="0.25">
      <c r="A44" s="33">
        <v>35</v>
      </c>
      <c r="B44" s="33">
        <f>IFERROR(INDEX(Data_Siswa[NIS],MATCH(CONCATENATE($W$3,"-",$A44),Data_Siswa[SUMBER],0),1),"")</f>
        <v>102425503</v>
      </c>
      <c r="C44" s="34" t="str">
        <f>IFERROR(INDEX(Data_Siswa[Nama],MATCH(CONCATENATE($W$3,"-",$A44),Data_Siswa[SUMBER],0),1),"")</f>
        <v>VANESSA ALIYATHUL ALIFHA</v>
      </c>
      <c r="D44" s="51" t="str">
        <f>IFERROR(INDEX(Data_Siswa[L/P],MATCH(CONCATENATE($W$3,"-",$A44),Data_Siswa[SUMBER],0),1),"")</f>
        <v>P</v>
      </c>
      <c r="E44" s="35"/>
      <c r="F44" s="36"/>
      <c r="G44" s="36"/>
      <c r="H44" s="37"/>
      <c r="I44" s="35"/>
      <c r="J44" s="36"/>
      <c r="K44" s="36"/>
      <c r="L44" s="37"/>
      <c r="M44" s="35"/>
      <c r="N44" s="36"/>
      <c r="O44" s="36"/>
      <c r="P44" s="37"/>
      <c r="Q44" s="35"/>
      <c r="R44" s="36"/>
      <c r="S44" s="36"/>
      <c r="T44" s="37"/>
      <c r="U44" s="35"/>
      <c r="V44" s="36"/>
      <c r="W44" s="36"/>
      <c r="X44" s="37"/>
      <c r="Y44" s="35"/>
      <c r="Z44" s="36"/>
      <c r="AA44" s="36"/>
      <c r="AB44" s="37"/>
      <c r="AC44" s="35"/>
      <c r="AD44" s="36"/>
      <c r="AE44" s="36"/>
      <c r="AF44" s="36"/>
      <c r="AG44" s="36"/>
      <c r="AH44" s="37"/>
      <c r="AI44" s="60"/>
      <c r="AJ44" s="33"/>
      <c r="AK44" s="33"/>
      <c r="AL44" s="33"/>
    </row>
    <row r="45" spans="1:38" ht="14.4" customHeight="1" thickBot="1" x14ac:dyDescent="0.3">
      <c r="A45" s="38">
        <v>36</v>
      </c>
      <c r="B45" s="38" t="str">
        <f>IFERROR(INDEX(Data_Siswa[NIS],MATCH(CONCATENATE($W$3,"-",$A45),Data_Siswa[SUMBER],0),1),"")</f>
        <v/>
      </c>
      <c r="C45" s="39" t="str">
        <f>IFERROR(INDEX(Data_Siswa[Nama],MATCH(CONCATENATE($W$3,"-",$A45),Data_Siswa[SUMBER],0),1),"")</f>
        <v/>
      </c>
      <c r="D45" s="52" t="str">
        <f>IFERROR(INDEX(Data_Siswa[L/P],MATCH(CONCATENATE($W$3,"-",$A45),Data_Siswa[SUMBER],0),1),"")</f>
        <v/>
      </c>
      <c r="E45" s="40"/>
      <c r="F45" s="41"/>
      <c r="G45" s="41"/>
      <c r="H45" s="42"/>
      <c r="I45" s="40"/>
      <c r="J45" s="41"/>
      <c r="K45" s="41"/>
      <c r="L45" s="42"/>
      <c r="M45" s="40"/>
      <c r="N45" s="41"/>
      <c r="O45" s="41"/>
      <c r="P45" s="42"/>
      <c r="Q45" s="40"/>
      <c r="R45" s="41"/>
      <c r="S45" s="41"/>
      <c r="T45" s="42"/>
      <c r="U45" s="40"/>
      <c r="V45" s="41"/>
      <c r="W45" s="41"/>
      <c r="X45" s="42"/>
      <c r="Y45" s="40"/>
      <c r="Z45" s="41"/>
      <c r="AA45" s="41"/>
      <c r="AB45" s="42"/>
      <c r="AC45" s="40"/>
      <c r="AD45" s="41"/>
      <c r="AE45" s="41"/>
      <c r="AF45" s="41"/>
      <c r="AG45" s="41"/>
      <c r="AH45" s="42"/>
      <c r="AI45" s="61"/>
      <c r="AJ45" s="38"/>
      <c r="AK45" s="38"/>
      <c r="AL45" s="38"/>
    </row>
    <row r="46" spans="1:38" ht="12.6" thickTop="1" x14ac:dyDescent="0.25">
      <c r="A46" s="167" t="s">
        <v>101</v>
      </c>
      <c r="B46" s="168"/>
      <c r="C46" s="173" t="s">
        <v>102</v>
      </c>
      <c r="D46" s="183"/>
      <c r="E46" s="43"/>
      <c r="F46" s="44"/>
      <c r="G46" s="44"/>
      <c r="H46" s="45"/>
      <c r="I46" s="43"/>
      <c r="J46" s="44"/>
      <c r="K46" s="44"/>
      <c r="L46" s="45"/>
      <c r="M46" s="43"/>
      <c r="N46" s="44"/>
      <c r="O46" s="44"/>
      <c r="P46" s="45"/>
      <c r="Q46" s="43"/>
      <c r="R46" s="44"/>
      <c r="S46" s="44"/>
      <c r="T46" s="45"/>
      <c r="U46" s="43"/>
      <c r="V46" s="44"/>
      <c r="W46" s="44"/>
      <c r="X46" s="45"/>
      <c r="Y46" s="43"/>
      <c r="Z46" s="44"/>
      <c r="AA46" s="44"/>
      <c r="AB46" s="45"/>
      <c r="AC46" s="43"/>
      <c r="AD46" s="44"/>
      <c r="AE46" s="44"/>
      <c r="AF46" s="44"/>
      <c r="AG46" s="44"/>
      <c r="AH46" s="45"/>
      <c r="AI46" s="62"/>
      <c r="AJ46" s="53"/>
      <c r="AK46" s="53"/>
      <c r="AL46" s="53"/>
    </row>
    <row r="47" spans="1:38" x14ac:dyDescent="0.25">
      <c r="A47" s="169"/>
      <c r="B47" s="170"/>
      <c r="C47" s="175" t="s">
        <v>103</v>
      </c>
      <c r="D47" s="184"/>
      <c r="E47" s="35"/>
      <c r="F47" s="36"/>
      <c r="G47" s="36"/>
      <c r="H47" s="37"/>
      <c r="I47" s="35"/>
      <c r="J47" s="36"/>
      <c r="K47" s="36"/>
      <c r="L47" s="37"/>
      <c r="M47" s="35"/>
      <c r="N47" s="36"/>
      <c r="O47" s="36"/>
      <c r="P47" s="37"/>
      <c r="Q47" s="35"/>
      <c r="R47" s="36"/>
      <c r="S47" s="36"/>
      <c r="T47" s="37"/>
      <c r="U47" s="35"/>
      <c r="V47" s="36"/>
      <c r="W47" s="36"/>
      <c r="X47" s="37"/>
      <c r="Y47" s="35"/>
      <c r="Z47" s="36"/>
      <c r="AA47" s="36"/>
      <c r="AB47" s="37"/>
      <c r="AC47" s="35"/>
      <c r="AD47" s="36"/>
      <c r="AE47" s="36"/>
      <c r="AF47" s="36"/>
      <c r="AG47" s="36"/>
      <c r="AH47" s="37"/>
      <c r="AI47" s="60"/>
      <c r="AJ47" s="33"/>
      <c r="AK47" s="33"/>
      <c r="AL47" s="33"/>
    </row>
    <row r="48" spans="1:38" x14ac:dyDescent="0.25">
      <c r="A48" s="171"/>
      <c r="B48" s="172"/>
      <c r="C48" s="177" t="s">
        <v>104</v>
      </c>
      <c r="D48" s="185"/>
      <c r="E48" s="46"/>
      <c r="F48" s="47"/>
      <c r="G48" s="47"/>
      <c r="H48" s="48"/>
      <c r="I48" s="46"/>
      <c r="J48" s="47"/>
      <c r="K48" s="47"/>
      <c r="L48" s="48"/>
      <c r="M48" s="46"/>
      <c r="N48" s="47"/>
      <c r="O48" s="47"/>
      <c r="P48" s="48"/>
      <c r="Q48" s="46"/>
      <c r="R48" s="47"/>
      <c r="S48" s="47"/>
      <c r="T48" s="48"/>
      <c r="U48" s="46"/>
      <c r="V48" s="47"/>
      <c r="W48" s="47"/>
      <c r="X48" s="48"/>
      <c r="Y48" s="46"/>
      <c r="Z48" s="47"/>
      <c r="AA48" s="47"/>
      <c r="AB48" s="48"/>
      <c r="AC48" s="46"/>
      <c r="AD48" s="47"/>
      <c r="AE48" s="47"/>
      <c r="AF48" s="47"/>
      <c r="AG48" s="47"/>
      <c r="AH48" s="48"/>
      <c r="AI48" s="63"/>
      <c r="AJ48" s="54"/>
      <c r="AK48" s="54"/>
      <c r="AL48" s="54"/>
    </row>
    <row r="50" spans="2:31" x14ac:dyDescent="0.25">
      <c r="B50" s="65" t="s">
        <v>1111</v>
      </c>
      <c r="AE50" s="64" t="str">
        <f>IF('ID Mapel'!C6="Ganjil",CONCATENATE("Majalengka, ...... Desember ",LEFT('ID Mapel'!C5,4)),CONCATENATE("Majalengka, ...... Juni ",RIGHT('ID Mapel'!C5,4)))</f>
        <v>Majalengka, ...... Juni 2026</v>
      </c>
    </row>
    <row r="51" spans="2:31" x14ac:dyDescent="0.25">
      <c r="B51" s="66" t="s">
        <v>1112</v>
      </c>
      <c r="C51" s="67" t="s">
        <v>1113</v>
      </c>
      <c r="M51" s="64" t="s">
        <v>1108</v>
      </c>
      <c r="AE51" s="64" t="s">
        <v>1107</v>
      </c>
    </row>
    <row r="52" spans="2:31" x14ac:dyDescent="0.25">
      <c r="B52" s="66" t="s">
        <v>1110</v>
      </c>
      <c r="C52" s="67" t="s">
        <v>1114</v>
      </c>
      <c r="M52" s="64" t="s">
        <v>1109</v>
      </c>
      <c r="AE52" s="64"/>
    </row>
    <row r="53" spans="2:31" x14ac:dyDescent="0.25">
      <c r="B53" s="66" t="s">
        <v>1096</v>
      </c>
      <c r="C53" s="67" t="s">
        <v>1115</v>
      </c>
      <c r="M53" s="64"/>
      <c r="AE53" s="64"/>
    </row>
    <row r="54" spans="2:31" x14ac:dyDescent="0.25">
      <c r="B54" s="66" t="s">
        <v>1097</v>
      </c>
      <c r="C54" s="67" t="s">
        <v>1116</v>
      </c>
      <c r="M54" s="64"/>
      <c r="AE54" s="64"/>
    </row>
    <row r="55" spans="2:31" x14ac:dyDescent="0.25">
      <c r="B55" s="66" t="s">
        <v>1106</v>
      </c>
      <c r="C55" s="67" t="s">
        <v>1117</v>
      </c>
      <c r="M55" s="64"/>
      <c r="AE55" s="64"/>
    </row>
    <row r="56" spans="2:31" x14ac:dyDescent="0.25">
      <c r="M56" s="11" t="str">
        <f>IFERROR(INDEX(Wali_Kelas[WALI KELAS],MATCH($W$3,Wali_Kelas[KELAS],0),1),"-")</f>
        <v>Suryaman, S.P., M.P.</v>
      </c>
      <c r="AE56" s="11" t="str">
        <f>IF('ID Mapel'!$C$7="",REPT(".",62),'ID Mapel'!$C$7)</f>
        <v>Iip Irfan Nulhakim, S.Pd.</v>
      </c>
    </row>
    <row r="57" spans="2:31" x14ac:dyDescent="0.25">
      <c r="M57" s="64" t="str">
        <f>IFERROR(CONCATENATE(INDEX(TabelGuru[Induk],MATCH(M56,TabelGuru[Nama],0),1),". ",INDEX(TabelGuru[NIPK],MATCH(M56,TabelGuru[Nama],0),1)),"")</f>
        <v>NIPPPK. 19910926 202521 1 151</v>
      </c>
      <c r="AE57" s="64" t="str">
        <f>IFERROR(CONCATENATE(INDEX(TabelGuru[Induk],MATCH(AE56,TabelGuru[Nama],0),1),". ",INDEX(TabelGuru[NIPK],MATCH(AE56,TabelGuru[Nama],0),1)),"")</f>
        <v>NIP. 19881218 201903 1 008</v>
      </c>
    </row>
  </sheetData>
  <sheetProtection algorithmName="SHA-512" hashValue="bvMHdXqEeAH+5fK/t6Ei4PAtWCRevLR54wwyyXMHKVx/SovVyTyGEzzMwP2ROH54WazCYVyw+uotAjK0OuQINg==" saltValue="CrY9Ze0Jw/Cj4hKAi/phCA==" spinCount="100000" sheet="1" objects="1" scenarios="1"/>
  <mergeCells count="30">
    <mergeCell ref="AP4:AP5"/>
    <mergeCell ref="AO4:AO5"/>
    <mergeCell ref="AS4:AS5"/>
    <mergeCell ref="AQ4:AQ5"/>
    <mergeCell ref="AN2:AN5"/>
    <mergeCell ref="AR2:AR5"/>
    <mergeCell ref="AS2:AS3"/>
    <mergeCell ref="AQ2:AQ3"/>
    <mergeCell ref="AP2:AP3"/>
    <mergeCell ref="AO2:AO3"/>
    <mergeCell ref="A1:AL1"/>
    <mergeCell ref="AI8:AI9"/>
    <mergeCell ref="AJ8:AJ9"/>
    <mergeCell ref="AK8:AK9"/>
    <mergeCell ref="AL8:AL9"/>
    <mergeCell ref="C6:C9"/>
    <mergeCell ref="D6:D9"/>
    <mergeCell ref="E6:AH6"/>
    <mergeCell ref="B3:C3"/>
    <mergeCell ref="B4:C4"/>
    <mergeCell ref="S3:V3"/>
    <mergeCell ref="S4:V4"/>
    <mergeCell ref="A46:B48"/>
    <mergeCell ref="C46:D46"/>
    <mergeCell ref="C47:D47"/>
    <mergeCell ref="C48:D48"/>
    <mergeCell ref="AI6:AL7"/>
    <mergeCell ref="AC7:AH8"/>
    <mergeCell ref="A6:A9"/>
    <mergeCell ref="B6:B9"/>
  </mergeCells>
  <conditionalFormatting sqref="A10:A13">
    <cfRule type="expression" dxfId="4" priority="4">
      <formula>$B10=""</formula>
    </cfRule>
  </conditionalFormatting>
  <conditionalFormatting sqref="A14:A45">
    <cfRule type="expression" dxfId="3" priority="3">
      <formula>$B14=""</formula>
    </cfRule>
  </conditionalFormatting>
  <conditionalFormatting sqref="B10:B45">
    <cfRule type="expression" dxfId="2" priority="2">
      <formula>B10=0</formula>
    </cfRule>
  </conditionalFormatting>
  <conditionalFormatting sqref="D3:D4 W3:W4">
    <cfRule type="expression" dxfId="1" priority="1">
      <formula>D3=0</formula>
    </cfRule>
  </conditionalFormatting>
  <dataValidations count="1">
    <dataValidation type="list" allowBlank="1" showInputMessage="1" showErrorMessage="1" sqref="AP2:AP4" xr:uid="{00000000-0002-0000-0500-000000000000}">
      <formula1>Kelas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7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Cetak_Nilai">
                <anchor moveWithCells="1">
                  <from>
                    <xdr:col>38</xdr:col>
                    <xdr:colOff>167640</xdr:colOff>
                    <xdr:row>5</xdr:row>
                    <xdr:rowOff>45720</xdr:rowOff>
                  </from>
                  <to>
                    <xdr:col>40</xdr:col>
                    <xdr:colOff>762000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Button 4">
              <controlPr defaultSize="0" print="0" autoFill="0" autoPict="0" macro="[0]!PrintGuru">
                <anchor moveWithCells="1">
                  <from>
                    <xdr:col>40</xdr:col>
                    <xdr:colOff>838200</xdr:colOff>
                    <xdr:row>5</xdr:row>
                    <xdr:rowOff>45720</xdr:rowOff>
                  </from>
                  <to>
                    <xdr:col>41</xdr:col>
                    <xdr:colOff>1280160</xdr:colOff>
                    <xdr:row>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  <pageSetUpPr fitToPage="1"/>
  </sheetPr>
  <dimension ref="A1:V28"/>
  <sheetViews>
    <sheetView showGridLines="0" showRowColHeaders="0" topLeftCell="A2" zoomScale="80" zoomScaleNormal="80" workbookViewId="0">
      <pane xSplit="26" ySplit="56" topLeftCell="AA58" activePane="bottomRight" state="frozen"/>
      <selection activeCell="A2" sqref="A2"/>
      <selection pane="topRight" activeCell="AA2" sqref="AA2"/>
      <selection pane="bottomLeft" activeCell="A58" sqref="A58"/>
      <selection pane="bottomRight" activeCell="T3" sqref="T3:T4"/>
    </sheetView>
  </sheetViews>
  <sheetFormatPr defaultColWidth="8.88671875" defaultRowHeight="14.4" x14ac:dyDescent="0.3"/>
  <cols>
    <col min="1" max="14" width="8.88671875" style="1"/>
    <col min="15" max="15" width="10.5546875" style="1" bestFit="1" customWidth="1"/>
    <col min="16" max="17" width="8.88671875" style="1"/>
    <col min="18" max="18" width="11.21875" style="1" customWidth="1"/>
    <col min="19" max="19" width="12.88671875" style="1" customWidth="1"/>
    <col min="20" max="20" width="44.109375" style="1" bestFit="1" customWidth="1"/>
    <col min="21" max="21" width="7.44140625" style="1" hidden="1" customWidth="1"/>
    <col min="22" max="22" width="8.88671875" style="1" hidden="1" customWidth="1"/>
    <col min="23" max="23" width="3.77734375" style="1" customWidth="1"/>
    <col min="24" max="16384" width="8.88671875" style="1"/>
  </cols>
  <sheetData>
    <row r="1" spans="1:22" ht="15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22" ht="40.049999999999997" customHeight="1" x14ac:dyDescent="0.3"/>
    <row r="3" spans="1:22" ht="15" customHeight="1" x14ac:dyDescent="0.3">
      <c r="R3" s="209" t="s">
        <v>1121</v>
      </c>
      <c r="S3" s="156" t="s">
        <v>96</v>
      </c>
      <c r="T3" s="207" t="s">
        <v>116</v>
      </c>
      <c r="U3" s="205">
        <f>IFERROR(INDEX(Pembelajaran[No],MATCH(T3,Pembelajaran[Nama],0),1),"")</f>
        <v>19</v>
      </c>
      <c r="V3" s="208">
        <v>19</v>
      </c>
    </row>
    <row r="4" spans="1:22" ht="15" customHeight="1" x14ac:dyDescent="0.3">
      <c r="R4" s="209"/>
      <c r="S4" s="156"/>
      <c r="T4" s="207"/>
      <c r="U4" s="205"/>
      <c r="V4" s="208"/>
    </row>
    <row r="5" spans="1:22" ht="30" customHeight="1" x14ac:dyDescent="0.45">
      <c r="A5" s="2"/>
      <c r="N5" s="3" t="s">
        <v>142</v>
      </c>
      <c r="R5" s="209"/>
      <c r="S5" s="73" t="s">
        <v>97</v>
      </c>
      <c r="T5" s="79" t="s">
        <v>116</v>
      </c>
      <c r="U5" s="72">
        <f>IFERROR(INDEX(Pembelajaran[No],MATCH(T5,Pembelajaran[Nama],0),1),"")</f>
        <v>19</v>
      </c>
      <c r="V5" s="208"/>
    </row>
    <row r="7" spans="1:22" ht="22.2" x14ac:dyDescent="0.35">
      <c r="O7" s="4" t="str">
        <f>TRIM(UPPER(CONCATENATE("SEMESTER ",'ID Mapel'!C6)))</f>
        <v>SEMESTER GENAP</v>
      </c>
    </row>
    <row r="8" spans="1:22" ht="24.6" x14ac:dyDescent="0.4">
      <c r="O8" s="5" t="str">
        <f>TRIM(UPPER(CONCATENATE("TAHUN PELAJARAN ",'ID Mapel'!C5)))</f>
        <v>TAHUN PELAJARAN 2025/2026</v>
      </c>
    </row>
    <row r="13" spans="1:22" ht="15.6" x14ac:dyDescent="0.3">
      <c r="B13" s="74" t="s">
        <v>144</v>
      </c>
      <c r="C13" s="71"/>
    </row>
    <row r="14" spans="1:22" ht="15.6" x14ac:dyDescent="0.3">
      <c r="A14" s="6">
        <v>1</v>
      </c>
      <c r="B14" s="128">
        <v>1</v>
      </c>
      <c r="C14" s="75" t="str">
        <f>IFERROR(INDEX(Pembelajaran[Mapel],MATCH(CONCATENATE($P$22,".",B14),Pembelajaran[GuMa],0),1),"")</f>
        <v>Dasar-dasar Program Keahlian</v>
      </c>
    </row>
    <row r="15" spans="1:22" ht="15.6" x14ac:dyDescent="0.3">
      <c r="A15" s="6">
        <v>2</v>
      </c>
      <c r="B15" s="128">
        <v>2</v>
      </c>
      <c r="C15" s="75" t="str">
        <f>IFERROR(INDEX(Pembelajaran[Mapel],MATCH(CONCATENATE($P$22,".",B15),Pembelajaran[GuMa],0),1),"")</f>
        <v>Konsentrasi Keahlian</v>
      </c>
    </row>
    <row r="16" spans="1:22" ht="15.6" x14ac:dyDescent="0.3">
      <c r="A16" s="6">
        <v>3</v>
      </c>
      <c r="B16" s="128">
        <v>3</v>
      </c>
      <c r="C16" s="75" t="str">
        <f>IFERROR(INDEX(Pembelajaran[Mapel],MATCH(CONCATENATE($P$22,".",B16),Pembelajaran[GuMa],0),1),"")</f>
        <v>Kreativitas, Inovasi, dan Kewirausahaan</v>
      </c>
    </row>
    <row r="17" spans="1:16" ht="15.6" x14ac:dyDescent="0.3">
      <c r="A17" s="6">
        <v>4</v>
      </c>
      <c r="B17" s="128">
        <v>4</v>
      </c>
      <c r="C17" s="75" t="str">
        <f>IFERROR(INDEX(Pembelajaran[Mapel],MATCH(CONCATENATE($P$22,".",B17),Pembelajaran[GuMa],0),1),"")</f>
        <v/>
      </c>
    </row>
    <row r="22" spans="1:16" ht="18" x14ac:dyDescent="0.35">
      <c r="O22" s="77" t="str">
        <f>IFERROR(INDEX(Pembelajaran[Nama],MATCH($V$3,Pembelajaran[No],0),1),"")</f>
        <v>Dede Sumara, S.Pd.</v>
      </c>
      <c r="P22" s="6">
        <f>IFERROR(INDEX(Pembelajaran[No],MATCH(O22,Pembelajaran[Nama],0),1),"")</f>
        <v>19</v>
      </c>
    </row>
    <row r="23" spans="1:16" ht="18" x14ac:dyDescent="0.35">
      <c r="L23" s="7"/>
      <c r="N23" s="8"/>
      <c r="O23" s="78" t="str">
        <f>IFERROR(CONCATENATE(INDEX(TabelGuru[Induk],MATCH(O22,TabelGuru[Nama],0),1),". ",INDEX(TabelGuru[NIPK],MATCH(O22,TabelGuru[Nama],0),1)),"")</f>
        <v>NIP. 19690504 200604 1 009</v>
      </c>
    </row>
    <row r="26" spans="1:16" ht="18" customHeight="1" x14ac:dyDescent="0.3">
      <c r="O26" s="69" t="s">
        <v>143</v>
      </c>
    </row>
    <row r="27" spans="1:16" ht="19.95" customHeight="1" x14ac:dyDescent="0.4">
      <c r="O27" s="68" t="str">
        <f>TRIM(UPPER('ID Mapel'!C4))</f>
        <v>SMK NEGERI 1 MAJA</v>
      </c>
    </row>
    <row r="28" spans="1:16" ht="19.95" customHeight="1" x14ac:dyDescent="0.4">
      <c r="O28" s="68" t="str">
        <f>IF('ID Mapel'!C6="Ganjil",LEFT('ID Mapel'!C5,4),RIGHT('ID Mapel'!C5,4))</f>
        <v>2026</v>
      </c>
    </row>
  </sheetData>
  <sheetProtection algorithmName="SHA-512" hashValue="HFQS5IZR1mfUVxexg8vcPw32uhc5/S7Wz4uze32P1mgCTxSwRshejQuWrf3qISaRFDGpQiG+rDarUZizpU2Iew==" saltValue="iuCS20b9UY28Pc06szY26Q==" spinCount="100000" sheet="1" objects="1" scenarios="1" selectLockedCells="1"/>
  <mergeCells count="5">
    <mergeCell ref="S3:S4"/>
    <mergeCell ref="T3:T4"/>
    <mergeCell ref="U3:U4"/>
    <mergeCell ref="V3:V5"/>
    <mergeCell ref="R3:R5"/>
  </mergeCells>
  <conditionalFormatting sqref="B14:C17">
    <cfRule type="expression" dxfId="0" priority="1">
      <formula>$C14=""</formula>
    </cfRule>
  </conditionalFormatting>
  <dataValidations count="1">
    <dataValidation type="list" allowBlank="1" showInputMessage="1" showErrorMessage="1" sqref="T3 T5" xr:uid="{00000000-0002-0000-0600-000000000000}">
      <formula1>Guru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8" r:id="rId4" name="Button 6">
              <controlPr defaultSize="0" print="0" autoFill="0" autoPict="0" macro="[0]!Cetak_Cover">
                <anchor moveWithCells="1" sizeWithCells="1">
                  <from>
                    <xdr:col>17</xdr:col>
                    <xdr:colOff>137160</xdr:colOff>
                    <xdr:row>5</xdr:row>
                    <xdr:rowOff>167640</xdr:rowOff>
                  </from>
                  <to>
                    <xdr:col>18</xdr:col>
                    <xdr:colOff>868680</xdr:colOff>
                    <xdr:row>7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Data Siswa</vt:lpstr>
      <vt:lpstr>Pembelajaran</vt:lpstr>
      <vt:lpstr>Guru</vt:lpstr>
      <vt:lpstr>Wali Kelas</vt:lpstr>
      <vt:lpstr>ID Mapel</vt:lpstr>
      <vt:lpstr>Absen</vt:lpstr>
      <vt:lpstr>Nilai</vt:lpstr>
      <vt:lpstr>Cover</vt:lpstr>
      <vt:lpstr>Guru</vt:lpstr>
      <vt:lpstr>List_Smt</vt:lpstr>
      <vt:lpstr>Absen!Print_Area</vt:lpstr>
      <vt:lpstr>Cover!Print_Area</vt:lpstr>
      <vt:lpstr>'ID Mapel'!Print_Area</vt:lpstr>
      <vt:lpstr>Nilai!Print_Area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Izhank Thea</dc:creator>
  <cp:lastModifiedBy>Fikri Alfan Fasha</cp:lastModifiedBy>
  <cp:lastPrinted>2026-01-14T03:58:33Z</cp:lastPrinted>
  <dcterms:created xsi:type="dcterms:W3CDTF">2022-08-03T12:50:50Z</dcterms:created>
  <dcterms:modified xsi:type="dcterms:W3CDTF">2026-02-07T15:14:49Z</dcterms:modified>
</cp:coreProperties>
</file>